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025" windowWidth="19440" windowHeight="5070"/>
  </bookViews>
  <sheets>
    <sheet name="Info" sheetId="1" r:id="rId1"/>
    <sheet name="CCG_1" sheetId="2" r:id="rId2"/>
    <sheet name="CCG_2" sheetId="3" r:id="rId3"/>
    <sheet name="CCG_3" sheetId="4" r:id="rId4"/>
    <sheet name="CCG_4" sheetId="5" r:id="rId5"/>
    <sheet name="CCG_Total" sheetId="6" r:id="rId6"/>
  </sheets>
  <definedNames>
    <definedName name="_xlnm.Print_Area">#REF!</definedName>
    <definedName name="_xlnm.Print_Titles">#REF!</definedName>
  </definedNames>
  <calcPr calcId="125725" iterateDelta="252"/>
</workbook>
</file>

<file path=xl/calcChain.xml><?xml version="1.0" encoding="utf-8"?>
<calcChain xmlns="http://schemas.openxmlformats.org/spreadsheetml/2006/main">
  <c r="G5" i="6"/>
  <c r="G1"/>
  <c r="B1"/>
  <c r="E32" i="5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H2"/>
  <c r="B2"/>
  <c r="H1"/>
  <c r="D31" i="4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D32" s="1"/>
  <c r="E32" s="1"/>
  <c r="F32" s="1"/>
  <c r="D5"/>
  <c r="H2"/>
  <c r="B2"/>
  <c r="H1"/>
  <c r="E32" i="3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G2"/>
  <c r="B2"/>
  <c r="G1"/>
  <c r="E32" i="2"/>
  <c r="F32" s="1"/>
  <c r="G31"/>
  <c r="E31"/>
  <c r="F31" s="1"/>
  <c r="G30"/>
  <c r="E30"/>
  <c r="F30" s="1"/>
  <c r="G29"/>
  <c r="E29"/>
  <c r="F29" s="1"/>
  <c r="G28"/>
  <c r="E28"/>
  <c r="F28" s="1"/>
  <c r="G27"/>
  <c r="E27"/>
  <c r="F27" s="1"/>
  <c r="G26"/>
  <c r="E26"/>
  <c r="F26" s="1"/>
  <c r="G25"/>
  <c r="E25"/>
  <c r="F25" s="1"/>
  <c r="G24"/>
  <c r="E24"/>
  <c r="F24" s="1"/>
  <c r="G23"/>
  <c r="E23"/>
  <c r="F23" s="1"/>
  <c r="G22"/>
  <c r="E22"/>
  <c r="F22" s="1"/>
  <c r="G21"/>
  <c r="E21"/>
  <c r="F21" s="1"/>
  <c r="G20"/>
  <c r="E20"/>
  <c r="F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F6"/>
  <c r="G6" s="1"/>
  <c r="E6"/>
  <c r="H2"/>
  <c r="B2"/>
  <c r="H1"/>
  <c r="A6" i="1"/>
  <c r="F8" i="4" l="1"/>
  <c r="G8" s="1"/>
  <c r="F9"/>
  <c r="G9" s="1"/>
  <c r="F12"/>
  <c r="G12" s="1"/>
  <c r="F13"/>
  <c r="G13" s="1"/>
  <c r="F16"/>
  <c r="G16" s="1"/>
  <c r="G32" i="2"/>
  <c r="H9" s="1"/>
  <c r="C9" i="6" s="1"/>
  <c r="H10" i="2"/>
  <c r="C10" i="6" s="1"/>
  <c r="H12" i="2"/>
  <c r="C12" i="6" s="1"/>
  <c r="H14" i="2"/>
  <c r="C14" i="6" s="1"/>
  <c r="H16" i="2"/>
  <c r="C16" i="6" s="1"/>
  <c r="H18" i="2"/>
  <c r="C18" i="6" s="1"/>
  <c r="H20" i="2"/>
  <c r="C20" i="6" s="1"/>
  <c r="H21" i="2"/>
  <c r="C21" i="6" s="1"/>
  <c r="H22" i="2"/>
  <c r="C22" i="6" s="1"/>
  <c r="H23" i="2"/>
  <c r="C23" i="6" s="1"/>
  <c r="H24" i="2"/>
  <c r="C24" i="6" s="1"/>
  <c r="H25" i="2"/>
  <c r="C25" i="6" s="1"/>
  <c r="H26" i="2"/>
  <c r="C26" i="6" s="1"/>
  <c r="H27" i="2"/>
  <c r="C27" i="6" s="1"/>
  <c r="H28" i="2"/>
  <c r="C28" i="6" s="1"/>
  <c r="H29" i="2"/>
  <c r="C29" i="6" s="1"/>
  <c r="H30" i="2"/>
  <c r="C30" i="6" s="1"/>
  <c r="H31" i="2"/>
  <c r="C31" i="6" s="1"/>
  <c r="F17" i="4"/>
  <c r="G17" s="1"/>
  <c r="F20"/>
  <c r="G20" s="1"/>
  <c r="F21"/>
  <c r="G21" s="1"/>
  <c r="F24"/>
  <c r="G24" s="1"/>
  <c r="F25"/>
  <c r="G25" s="1"/>
  <c r="F28"/>
  <c r="G28" s="1"/>
  <c r="F29"/>
  <c r="G29" s="1"/>
  <c r="F32" i="3"/>
  <c r="G9" s="1"/>
  <c r="D9" i="6" s="1"/>
  <c r="G32" i="5"/>
  <c r="H9" s="1"/>
  <c r="F9" i="6" s="1"/>
  <c r="G8" i="3"/>
  <c r="D8" i="6" s="1"/>
  <c r="G12" i="3"/>
  <c r="D12" i="6" s="1"/>
  <c r="G16" i="3"/>
  <c r="D16" i="6" s="1"/>
  <c r="G20" i="3"/>
  <c r="D20" i="6" s="1"/>
  <c r="G24" i="3"/>
  <c r="D24" i="6" s="1"/>
  <c r="G28" i="3"/>
  <c r="D28" i="6" s="1"/>
  <c r="F7" i="4"/>
  <c r="G7" s="1"/>
  <c r="F10"/>
  <c r="G10" s="1"/>
  <c r="F11"/>
  <c r="G11" s="1"/>
  <c r="F14"/>
  <c r="G14" s="1"/>
  <c r="F15"/>
  <c r="G15" s="1"/>
  <c r="F18"/>
  <c r="G18" s="1"/>
  <c r="F19"/>
  <c r="G19" s="1"/>
  <c r="F22"/>
  <c r="G22" s="1"/>
  <c r="F23"/>
  <c r="G23" s="1"/>
  <c r="F26"/>
  <c r="G26" s="1"/>
  <c r="F27"/>
  <c r="G27" s="1"/>
  <c r="F30"/>
  <c r="G30" s="1"/>
  <c r="F31"/>
  <c r="G31" s="1"/>
  <c r="H8" i="5"/>
  <c r="F8" i="6" s="1"/>
  <c r="H10" i="5"/>
  <c r="F10" i="6" s="1"/>
  <c r="H12" i="5"/>
  <c r="F12" i="6" s="1"/>
  <c r="H14" i="5"/>
  <c r="F14" i="6" s="1"/>
  <c r="H16" i="5"/>
  <c r="F16" i="6" s="1"/>
  <c r="H18" i="5"/>
  <c r="F18" i="6" s="1"/>
  <c r="H20" i="5"/>
  <c r="F20" i="6" s="1"/>
  <c r="H22" i="5"/>
  <c r="F22" i="6" s="1"/>
  <c r="H24" i="5"/>
  <c r="F24" i="6" s="1"/>
  <c r="H26" i="5"/>
  <c r="F26" i="6" s="1"/>
  <c r="H28" i="5"/>
  <c r="F28" i="6" s="1"/>
  <c r="H30" i="5"/>
  <c r="F30" i="6" s="1"/>
  <c r="E6" i="4"/>
  <c r="F6" s="1"/>
  <c r="G6" s="1"/>
  <c r="G32" l="1"/>
  <c r="H30" s="1"/>
  <c r="E30" i="6" s="1"/>
  <c r="H26" i="4"/>
  <c r="E26" i="6" s="1"/>
  <c r="H22" i="4"/>
  <c r="E22" i="6" s="1"/>
  <c r="H18" i="4"/>
  <c r="E18" i="6" s="1"/>
  <c r="H14" i="4"/>
  <c r="E14" i="6" s="1"/>
  <c r="H10" i="4"/>
  <c r="E10" i="6" s="1"/>
  <c r="G31" i="3"/>
  <c r="D31" i="6" s="1"/>
  <c r="G27" i="3"/>
  <c r="D27" i="6" s="1"/>
  <c r="G23" i="3"/>
  <c r="D23" i="6" s="1"/>
  <c r="G19" i="3"/>
  <c r="D19" i="6" s="1"/>
  <c r="G14" i="3"/>
  <c r="D14" i="6" s="1"/>
  <c r="G10" i="3"/>
  <c r="D10" i="6" s="1"/>
  <c r="H6" i="5"/>
  <c r="G6" i="3"/>
  <c r="H31" i="5"/>
  <c r="F31" i="6" s="1"/>
  <c r="H27" i="5"/>
  <c r="F27" i="6" s="1"/>
  <c r="H23" i="5"/>
  <c r="F23" i="6" s="1"/>
  <c r="H19" i="5"/>
  <c r="F19" i="6" s="1"/>
  <c r="H15" i="5"/>
  <c r="F15" i="6" s="1"/>
  <c r="H11" i="5"/>
  <c r="F11" i="6" s="1"/>
  <c r="H7" i="5"/>
  <c r="F7" i="6" s="1"/>
  <c r="H28" i="4"/>
  <c r="E28" i="6" s="1"/>
  <c r="H24" i="4"/>
  <c r="E24" i="6" s="1"/>
  <c r="H20" i="4"/>
  <c r="E20" i="6" s="1"/>
  <c r="G29" i="3"/>
  <c r="D29" i="6" s="1"/>
  <c r="G25" i="3"/>
  <c r="D25" i="6" s="1"/>
  <c r="G21" i="3"/>
  <c r="D21" i="6" s="1"/>
  <c r="G17" i="3"/>
  <c r="D17" i="6" s="1"/>
  <c r="G28"/>
  <c r="G24"/>
  <c r="G20"/>
  <c r="G11" i="3"/>
  <c r="D11" i="6" s="1"/>
  <c r="G14"/>
  <c r="G10"/>
  <c r="G13" i="3"/>
  <c r="D13" i="6" s="1"/>
  <c r="H19" i="2"/>
  <c r="C19" i="6" s="1"/>
  <c r="H15" i="2"/>
  <c r="C15" i="6" s="1"/>
  <c r="H11" i="2"/>
  <c r="C11" i="6" s="1"/>
  <c r="H7" i="2"/>
  <c r="C7" i="6" s="1"/>
  <c r="H31" i="4"/>
  <c r="E31" i="6" s="1"/>
  <c r="H27" i="4"/>
  <c r="E27" i="6" s="1"/>
  <c r="H23" i="4"/>
  <c r="E23" i="6" s="1"/>
  <c r="H19" i="4"/>
  <c r="E19" i="6" s="1"/>
  <c r="H15" i="4"/>
  <c r="E15" i="6" s="1"/>
  <c r="H11" i="4"/>
  <c r="E11" i="6" s="1"/>
  <c r="H7" i="4"/>
  <c r="E7" i="6" s="1"/>
  <c r="H29" i="5"/>
  <c r="F29" i="6" s="1"/>
  <c r="H25" i="5"/>
  <c r="F25" i="6" s="1"/>
  <c r="H21" i="5"/>
  <c r="F21" i="6" s="1"/>
  <c r="H17" i="5"/>
  <c r="F17" i="6" s="1"/>
  <c r="H13" i="5"/>
  <c r="F13" i="6" s="1"/>
  <c r="H29" i="4"/>
  <c r="E29" i="6" s="1"/>
  <c r="H25" i="4"/>
  <c r="E25" i="6" s="1"/>
  <c r="H21" i="4"/>
  <c r="E21" i="6" s="1"/>
  <c r="H17" i="4"/>
  <c r="E17" i="6" s="1"/>
  <c r="G30" i="3"/>
  <c r="D30" i="6" s="1"/>
  <c r="G26" i="3"/>
  <c r="D26" i="6" s="1"/>
  <c r="G26" s="1"/>
  <c r="G22" i="3"/>
  <c r="D22" i="6" s="1"/>
  <c r="G22" s="1"/>
  <c r="G18" i="3"/>
  <c r="D18" i="6" s="1"/>
  <c r="G18" s="1"/>
  <c r="G31"/>
  <c r="G29"/>
  <c r="G27"/>
  <c r="G25"/>
  <c r="G23"/>
  <c r="G21"/>
  <c r="G15" i="3"/>
  <c r="D15" i="6" s="1"/>
  <c r="G7" i="3"/>
  <c r="D7" i="6" s="1"/>
  <c r="H8" i="2"/>
  <c r="C8" i="6" s="1"/>
  <c r="H6" i="2"/>
  <c r="H17"/>
  <c r="C17" i="6" s="1"/>
  <c r="G17" s="1"/>
  <c r="H13" i="2"/>
  <c r="C13" i="6" s="1"/>
  <c r="G30" l="1"/>
  <c r="D6"/>
  <c r="D32" s="1"/>
  <c r="G32" i="3"/>
  <c r="H9" i="4"/>
  <c r="E9" i="6" s="1"/>
  <c r="G9" s="1"/>
  <c r="H13" i="4"/>
  <c r="E13" i="6" s="1"/>
  <c r="H8" i="4"/>
  <c r="E8" i="6" s="1"/>
  <c r="G8" s="1"/>
  <c r="H12" i="4"/>
  <c r="E12" i="6" s="1"/>
  <c r="G12" s="1"/>
  <c r="H16" i="4"/>
  <c r="E16" i="6" s="1"/>
  <c r="G16" s="1"/>
  <c r="G11"/>
  <c r="G19"/>
  <c r="C6"/>
  <c r="H32" i="2"/>
  <c r="F6" i="6"/>
  <c r="F32" s="1"/>
  <c r="H32" i="5"/>
  <c r="G13" i="6"/>
  <c r="G7"/>
  <c r="G15"/>
  <c r="H6" i="4"/>
  <c r="C32" i="6" l="1"/>
  <c r="H32" i="4"/>
  <c r="E6" i="6"/>
  <c r="E32" s="1"/>
  <c r="G6" l="1"/>
  <c r="G32" s="1"/>
</calcChain>
</file>

<file path=xl/sharedStrings.xml><?xml version="1.0" encoding="utf-8"?>
<sst xmlns="http://schemas.openxmlformats.org/spreadsheetml/2006/main" count="207" uniqueCount="83">
  <si>
    <t>Compensation des charges excessives dues à des facteurs géo-topographiques (CCG)</t>
  </si>
  <si>
    <t>Feuille d'excel</t>
  </si>
  <si>
    <t>Contenu</t>
  </si>
  <si>
    <t>CCG_1</t>
  </si>
  <si>
    <t>Altitude (1/3 de la CCG)</t>
  </si>
  <si>
    <t>CCG_2</t>
  </si>
  <si>
    <t>Déclivité du terrain (altitude) (1/3 de la CCG)</t>
  </si>
  <si>
    <t>CCG_3</t>
  </si>
  <si>
    <t>Structure de l’habitat (1/6 de la CCG)</t>
  </si>
  <si>
    <t>CCG_4</t>
  </si>
  <si>
    <t>Densité démographique  (1/6 de la CCG)</t>
  </si>
  <si>
    <t>CCG_Total</t>
  </si>
  <si>
    <t>Résumé CCG</t>
  </si>
  <si>
    <t>Informations</t>
  </si>
  <si>
    <t>Environnement</t>
  </si>
  <si>
    <t>Produktion</t>
  </si>
  <si>
    <t>Type</t>
  </si>
  <si>
    <t>Berechnung</t>
  </si>
  <si>
    <t>WS</t>
  </si>
  <si>
    <t>FA_2014_20130902</t>
  </si>
  <si>
    <t>SWS</t>
  </si>
  <si>
    <t>LA_2014_20130902</t>
  </si>
  <si>
    <t>AnRef</t>
  </si>
  <si>
    <t>CCG 1 (Facteur d'altitude)</t>
  </si>
  <si>
    <t>Dotation CCG 1</t>
  </si>
  <si>
    <t>Part des habitants domiciliés à une altitude supérieure à 800 m</t>
  </si>
  <si>
    <t>(1/3 de la CCG)</t>
  </si>
  <si>
    <t>Pop. rés. perm. à plus de 800 m d'altitude</t>
  </si>
  <si>
    <t>Population résidente permanente</t>
  </si>
  <si>
    <t>Indicateur</t>
  </si>
  <si>
    <t>Indice de 
charges</t>
  </si>
  <si>
    <t>Charges spéciales déterminantes</t>
  </si>
  <si>
    <t>Contributions en francs</t>
  </si>
  <si>
    <t>Année de relevé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</si>
  <si>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</si>
  <si>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</si>
  <si>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</si>
  <si>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</si>
  <si>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</si>
  <si>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</si>
  <si>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</si>
  <si>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</si>
  <si>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</si>
  <si>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</si>
  <si>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</si>
  <si>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</si>
  <si>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</si>
  <si>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</si>
  <si>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</si>
  <si>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</si>
  <si>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</si>
  <si>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</si>
  <si>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</si>
  <si>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</si>
  <si>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</si>
  <si>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</si>
  <si>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</si>
  <si>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</si>
  <si>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</si>
  <si>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</si>
  <si>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</si>
  <si>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CCG 2 (Déclivité du terrain)</t>
  </si>
  <si>
    <t>Dotation CCG 2</t>
  </si>
  <si>
    <t>Hauteur moyenne de la surface productive</t>
  </si>
  <si>
    <t>Surface productive</t>
  </si>
  <si>
    <t>Indicateur hauteur médiane surface productive</t>
  </si>
  <si>
    <t>Indice 
de charges</t>
  </si>
  <si>
    <t>CCG 3 (Structure de l’habitat)</t>
  </si>
  <si>
    <t>Dotation CCG 3</t>
  </si>
  <si>
    <t>Part des habitants en lotissements de moins de 200 habitants</t>
  </si>
  <si>
    <t>(1/6 de la CCG)</t>
  </si>
  <si>
    <t>Pop. rés. perm. en lotissements de moins de 200 hab.</t>
  </si>
  <si>
    <t>CCG 4 (Densité démographique)</t>
  </si>
  <si>
    <t>Dotation CCG 4</t>
  </si>
  <si>
    <t>Population résidante permanente</t>
  </si>
  <si>
    <t>Surface
(en hectares)</t>
  </si>
  <si>
    <t>Dotation</t>
  </si>
  <si>
    <t>en CHF</t>
  </si>
  <si>
    <t>Canton</t>
  </si>
  <si>
    <t>CCG 1</t>
  </si>
  <si>
    <t>CCG 2</t>
  </si>
  <si>
    <t>CCG 3</t>
  </si>
  <si>
    <t>CCG 4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</si>
</sst>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0.0"/>
  </numFmts>
  <fonts count="1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FF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1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4" xfId="0" applyFont="1" applyFill="1" applyBorder="1"/>
    <xf numFmtId="1" fontId="7" fillId="0" borderId="5" xfId="0" applyNumberFormat="1" applyFont="1" applyFill="1" applyBorder="1" applyAlignment="1" applyProtection="1">
      <alignment horizontal="left" vertical="top"/>
      <protection locked="0"/>
    </xf>
    <xf numFmtId="1" fontId="7" fillId="0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Fill="1" applyBorder="1"/>
    <xf numFmtId="1" fontId="7" fillId="0" borderId="8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Alignment="1">
      <alignment horizontal="right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top"/>
    </xf>
    <xf numFmtId="0" fontId="1" fillId="0" borderId="2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right" wrapText="1"/>
    </xf>
    <xf numFmtId="0" fontId="1" fillId="0" borderId="0" xfId="0" applyFont="1" applyFill="1"/>
    <xf numFmtId="0" fontId="11" fillId="0" borderId="2" xfId="0" applyFont="1" applyFill="1" applyBorder="1" applyAlignment="1">
      <alignment horizontal="right" wrapText="1"/>
    </xf>
    <xf numFmtId="1" fontId="2" fillId="0" borderId="10" xfId="0" applyNumberFormat="1" applyFont="1" applyFill="1" applyBorder="1" applyProtection="1">
      <protection locked="0"/>
    </xf>
    <xf numFmtId="0" fontId="0" fillId="0" borderId="0" xfId="0" applyFont="1" applyFill="1" applyBorder="1" applyAlignment="1">
      <alignment vertical="center" wrapText="1"/>
    </xf>
    <xf numFmtId="0" fontId="0" fillId="0" borderId="12" xfId="0" applyFont="1" applyFill="1" applyBorder="1"/>
    <xf numFmtId="3" fontId="8" fillId="0" borderId="11" xfId="0" applyNumberFormat="1" applyFont="1" applyFill="1" applyBorder="1" applyAlignment="1" applyProtection="1">
      <alignment vertical="center"/>
      <protection locked="0"/>
    </xf>
    <xf numFmtId="164" fontId="0" fillId="0" borderId="11" xfId="0" applyNumberFormat="1" applyFont="1" applyFill="1" applyBorder="1" applyAlignment="1">
      <alignment vertical="center"/>
    </xf>
    <xf numFmtId="165" fontId="0" fillId="0" borderId="11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4" xfId="0" applyFont="1" applyFill="1" applyBorder="1"/>
    <xf numFmtId="3" fontId="8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6" xfId="0" applyNumberFormat="1" applyFont="1" applyFill="1" applyBorder="1" applyAlignment="1">
      <alignment vertical="center"/>
    </xf>
    <xf numFmtId="0" fontId="0" fillId="0" borderId="4" xfId="0" applyFont="1" applyFill="1" applyBorder="1"/>
    <xf numFmtId="3" fontId="8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0" fillId="3" borderId="7" xfId="0" applyFont="1" applyFill="1" applyBorder="1"/>
    <xf numFmtId="3" fontId="8" fillId="3" borderId="9" xfId="0" applyNumberFormat="1" applyFont="1" applyFill="1" applyBorder="1" applyAlignment="1" applyProtection="1">
      <alignment vertical="center"/>
      <protection locked="0"/>
    </xf>
    <xf numFmtId="164" fontId="0" fillId="3" borderId="9" xfId="0" applyNumberFormat="1" applyFont="1" applyFill="1" applyBorder="1" applyAlignment="1">
      <alignment vertical="center"/>
    </xf>
    <xf numFmtId="165" fontId="0" fillId="3" borderId="9" xfId="0" applyNumberFormat="1" applyFont="1" applyFill="1" applyBorder="1" applyAlignment="1">
      <alignment vertical="center"/>
    </xf>
    <xf numFmtId="3" fontId="0" fillId="3" borderId="9" xfId="0" applyNumberFormat="1" applyFont="1" applyFill="1" applyBorder="1" applyAlignment="1">
      <alignment vertical="center"/>
    </xf>
    <xf numFmtId="3" fontId="1" fillId="3" borderId="8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3" fontId="10" fillId="0" borderId="9" xfId="0" applyNumberFormat="1" applyFont="1" applyFill="1" applyBorder="1" applyAlignment="1" applyProtection="1">
      <alignment vertical="center"/>
      <protection locked="0"/>
    </xf>
    <xf numFmtId="164" fontId="1" fillId="0" borderId="9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13" xfId="0" applyFont="1" applyFill="1" applyBorder="1" applyAlignment="1">
      <alignment horizontal="right" wrapText="1"/>
    </xf>
    <xf numFmtId="3" fontId="1" fillId="3" borderId="14" xfId="0" applyNumberFormat="1" applyFont="1" applyFill="1" applyBorder="1" applyAlignment="1">
      <alignment vertical="center"/>
    </xf>
    <xf numFmtId="3" fontId="1" fillId="0" borderId="1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top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wrapText="1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9" fillId="3" borderId="14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1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15.42578125" style="1" customWidth="1"/>
    <col min="2" max="2" width="12.7109375" style="1" customWidth="1"/>
    <col min="3" max="3" width="22.85546875" style="1" customWidth="1"/>
    <col min="4" max="4" width="14.140625" style="1" customWidth="1"/>
    <col min="5" max="5" width="14" style="1" customWidth="1"/>
    <col min="6" max="6" width="11.42578125" style="1" customWidth="1"/>
    <col min="7" max="16384" width="11.42578125" style="1"/>
  </cols>
  <sheetData>
    <row r="1" spans="1:5" ht="81" customHeight="1">
      <c r="A1" s="103" t="s">
        <v>0</v>
      </c>
      <c r="B1" s="103"/>
      <c r="C1" s="103"/>
      <c r="D1" s="103"/>
      <c r="E1" s="103"/>
    </row>
    <row r="2" spans="1:5" s="2" customFormat="1" ht="14.25" customHeight="1">
      <c r="A2" s="3"/>
      <c r="B2" s="3"/>
      <c r="C2" s="3"/>
      <c r="D2" s="3"/>
      <c r="E2" s="3"/>
    </row>
    <row r="3" spans="1:5" s="2" customFormat="1" ht="14.25" customHeight="1"/>
    <row r="4" spans="1:5" s="2" customFormat="1" ht="14.25" customHeight="1">
      <c r="A4" s="4"/>
      <c r="B4" s="4"/>
      <c r="C4" s="4"/>
      <c r="D4" s="4"/>
      <c r="E4" s="4"/>
    </row>
    <row r="6" spans="1:5" ht="18" customHeight="1">
      <c r="A6" s="102" t="str">
        <f>"Année de référence "&amp;C30</f>
        <v>Année de référence 2014</v>
      </c>
      <c r="B6" s="102"/>
      <c r="C6" s="102"/>
      <c r="D6" s="102"/>
      <c r="E6" s="102"/>
    </row>
    <row r="12" spans="1:5">
      <c r="B12" s="5" t="s">
        <v>1</v>
      </c>
      <c r="C12" s="6" t="s">
        <v>2</v>
      </c>
      <c r="D12" s="7"/>
    </row>
    <row r="13" spans="1:5">
      <c r="B13" s="8" t="s">
        <v>3</v>
      </c>
      <c r="C13" s="9" t="s">
        <v>4</v>
      </c>
      <c r="D13" s="10"/>
    </row>
    <row r="14" spans="1:5">
      <c r="B14" s="8" t="s">
        <v>5</v>
      </c>
      <c r="C14" s="9" t="s">
        <v>6</v>
      </c>
      <c r="D14" s="10"/>
    </row>
    <row r="15" spans="1:5">
      <c r="B15" s="8" t="s">
        <v>7</v>
      </c>
      <c r="C15" s="9" t="s">
        <v>8</v>
      </c>
      <c r="D15" s="10"/>
    </row>
    <row r="16" spans="1:5">
      <c r="B16" s="8" t="s">
        <v>9</v>
      </c>
      <c r="C16" s="9" t="s">
        <v>10</v>
      </c>
      <c r="D16" s="10"/>
    </row>
    <row r="17" spans="1:4">
      <c r="B17" s="8" t="s">
        <v>11</v>
      </c>
      <c r="C17" s="9" t="s">
        <v>12</v>
      </c>
      <c r="D17" s="10"/>
    </row>
    <row r="25" spans="1:4">
      <c r="B25" s="11" t="s">
        <v>13</v>
      </c>
      <c r="C25" s="12"/>
    </row>
    <row r="26" spans="1:4">
      <c r="B26" s="13" t="s">
        <v>14</v>
      </c>
      <c r="C26" s="14" t="s">
        <v>15</v>
      </c>
    </row>
    <row r="27" spans="1:4">
      <c r="B27" s="13" t="s">
        <v>16</v>
      </c>
      <c r="C27" s="15" t="s">
        <v>17</v>
      </c>
    </row>
    <row r="28" spans="1:4">
      <c r="B28" s="13" t="s">
        <v>18</v>
      </c>
      <c r="C28" s="15" t="s">
        <v>19</v>
      </c>
    </row>
    <row r="29" spans="1:4">
      <c r="B29" s="13" t="s">
        <v>20</v>
      </c>
      <c r="C29" s="15" t="s">
        <v>21</v>
      </c>
    </row>
    <row r="30" spans="1:4">
      <c r="B30" s="16" t="s">
        <v>22</v>
      </c>
      <c r="C30" s="17">
        <v>2014</v>
      </c>
    </row>
    <row r="31" spans="1:4">
      <c r="A31" s="18"/>
      <c r="B31" s="19"/>
      <c r="C31" s="20"/>
      <c r="D31" s="18"/>
    </row>
  </sheetData>
  <mergeCells count="2">
    <mergeCell ref="A6:E6"/>
    <mergeCell ref="A1:E1"/>
  </mergeCells>
  <conditionalFormatting sqref="C26:C30">
    <cfRule type="expression" dxfId="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3" width="16.5703125" style="1" customWidth="1"/>
    <col min="4" max="4" width="16.28515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  <col min="9" max="9" width="9.140625" style="1" customWidth="1"/>
    <col min="10" max="10" width="16.5703125" style="1" customWidth="1"/>
  </cols>
  <sheetData>
    <row r="1" spans="1:10" ht="23.25" customHeight="1">
      <c r="B1" s="23" t="s">
        <v>23</v>
      </c>
      <c r="C1" s="24"/>
      <c r="D1" s="24"/>
      <c r="H1" s="25" t="str">
        <f>Info!$C$28</f>
        <v>FA_2014_20130902</v>
      </c>
    </row>
    <row r="2" spans="1:10" ht="23.25" customHeight="1">
      <c r="B2" s="26" t="str">
        <f>"Année de référence "&amp;Info!C30</f>
        <v>Année de référence 2014</v>
      </c>
      <c r="G2" s="27" t="s">
        <v>24</v>
      </c>
      <c r="H2" s="28">
        <f>CCG_Total!G2/3</f>
        <v>120977670.004834</v>
      </c>
    </row>
    <row r="3" spans="1:10" ht="23.25" customHeight="1">
      <c r="B3" s="29" t="s">
        <v>25</v>
      </c>
      <c r="C3" s="29"/>
      <c r="D3" s="29"/>
      <c r="E3" s="29"/>
      <c r="F3" s="29"/>
      <c r="H3" s="30" t="s">
        <v>26</v>
      </c>
    </row>
    <row r="4" spans="1:10" ht="38.25" customHeight="1">
      <c r="B4" s="31"/>
      <c r="C4" s="32" t="s">
        <v>27</v>
      </c>
      <c r="D4" s="32" t="s">
        <v>28</v>
      </c>
      <c r="E4" s="33" t="s">
        <v>29</v>
      </c>
      <c r="F4" s="34" t="s">
        <v>30</v>
      </c>
      <c r="G4" s="34" t="s">
        <v>31</v>
      </c>
      <c r="H4" s="35" t="s">
        <v>32</v>
      </c>
      <c r="J4" s="36"/>
    </row>
    <row r="5" spans="1:10" s="1" customFormat="1">
      <c r="A5" s="21"/>
      <c r="B5" s="37" t="s">
        <v>33</v>
      </c>
      <c r="C5" s="38">
        <v>2011</v>
      </c>
      <c r="D5" s="38">
        <v>2011</v>
      </c>
      <c r="E5" s="33"/>
      <c r="F5" s="34"/>
      <c r="G5" s="34"/>
      <c r="H5" s="35"/>
      <c r="J5" s="36"/>
    </row>
    <row r="6" spans="1:10">
      <c r="A6" s="39"/>
      <c r="B6" s="40" t="s">
        <v>34</v>
      </c>
      <c r="C6" s="41">
        <v>2011</v>
      </c>
      <c r="D6" s="41">
        <v>1392396</v>
      </c>
      <c r="E6" s="42">
        <f t="shared" ref="E6:E32" si="0">C6/D6</f>
        <v>1.4442730372681335E-3</v>
      </c>
      <c r="F6" s="43">
        <f t="shared" ref="F6:F32" si="1">ROUND(E6/E$32*100,1)</f>
        <v>2</v>
      </c>
      <c r="G6" s="44">
        <f t="shared" ref="G6:G31" si="2">IF(F6&gt;F$32,(F6-100)*C6,0)</f>
        <v>0</v>
      </c>
      <c r="H6" s="45">
        <f t="shared" ref="H6:H31" si="3">G6/G$32*$H$2</f>
        <v>0</v>
      </c>
      <c r="J6" s="46"/>
    </row>
    <row r="7" spans="1:10">
      <c r="A7" s="39"/>
      <c r="B7" s="47" t="s">
        <v>35</v>
      </c>
      <c r="C7" s="48">
        <v>92775</v>
      </c>
      <c r="D7" s="48">
        <v>985046</v>
      </c>
      <c r="E7" s="49">
        <f t="shared" si="0"/>
        <v>9.4183418845414327E-2</v>
      </c>
      <c r="F7" s="50">
        <f t="shared" si="1"/>
        <v>128</v>
      </c>
      <c r="G7" s="51">
        <f t="shared" si="2"/>
        <v>2597700</v>
      </c>
      <c r="H7" s="52">
        <f t="shared" si="3"/>
        <v>2020793.6799640253</v>
      </c>
      <c r="J7" s="46"/>
    </row>
    <row r="8" spans="1:10">
      <c r="A8" s="39"/>
      <c r="B8" s="53" t="s">
        <v>36</v>
      </c>
      <c r="C8" s="54">
        <v>12541</v>
      </c>
      <c r="D8" s="54">
        <v>381966</v>
      </c>
      <c r="E8" s="55">
        <f t="shared" si="0"/>
        <v>3.2832765219941044E-2</v>
      </c>
      <c r="F8" s="56">
        <f t="shared" si="1"/>
        <v>44.6</v>
      </c>
      <c r="G8" s="57">
        <f t="shared" si="2"/>
        <v>0</v>
      </c>
      <c r="H8" s="58">
        <f t="shared" si="3"/>
        <v>0</v>
      </c>
      <c r="J8" s="46"/>
    </row>
    <row r="9" spans="1:10">
      <c r="A9" s="39"/>
      <c r="B9" s="47" t="s">
        <v>37</v>
      </c>
      <c r="C9" s="48">
        <v>5765</v>
      </c>
      <c r="D9" s="48">
        <v>35382</v>
      </c>
      <c r="E9" s="49">
        <f t="shared" si="0"/>
        <v>0.16293595613588829</v>
      </c>
      <c r="F9" s="50">
        <f t="shared" si="1"/>
        <v>221.4</v>
      </c>
      <c r="G9" s="51">
        <f t="shared" si="2"/>
        <v>699871</v>
      </c>
      <c r="H9" s="52">
        <f t="shared" si="3"/>
        <v>544441.19551530282</v>
      </c>
      <c r="J9" s="46"/>
    </row>
    <row r="10" spans="1:10">
      <c r="A10" s="39"/>
      <c r="B10" s="53" t="s">
        <v>38</v>
      </c>
      <c r="C10" s="54">
        <v>23891</v>
      </c>
      <c r="D10" s="54">
        <v>147904</v>
      </c>
      <c r="E10" s="55">
        <f t="shared" si="0"/>
        <v>0.16153045218520121</v>
      </c>
      <c r="F10" s="56">
        <f t="shared" si="1"/>
        <v>219.5</v>
      </c>
      <c r="G10" s="57">
        <f t="shared" si="2"/>
        <v>2854974.5</v>
      </c>
      <c r="H10" s="58">
        <f t="shared" si="3"/>
        <v>2220931.7573462883</v>
      </c>
      <c r="J10" s="46"/>
    </row>
    <row r="11" spans="1:10">
      <c r="A11" s="39"/>
      <c r="B11" s="47" t="s">
        <v>39</v>
      </c>
      <c r="C11" s="48">
        <v>5456</v>
      </c>
      <c r="D11" s="48">
        <v>35885</v>
      </c>
      <c r="E11" s="49">
        <f t="shared" si="0"/>
        <v>0.15204124285913334</v>
      </c>
      <c r="F11" s="50">
        <f t="shared" si="1"/>
        <v>206.6</v>
      </c>
      <c r="G11" s="51">
        <f t="shared" si="2"/>
        <v>581609.6</v>
      </c>
      <c r="H11" s="52">
        <f t="shared" si="3"/>
        <v>452443.70169242204</v>
      </c>
      <c r="J11" s="46"/>
    </row>
    <row r="12" spans="1:10">
      <c r="A12" s="39"/>
      <c r="B12" s="53" t="s">
        <v>40</v>
      </c>
      <c r="C12" s="54">
        <v>982</v>
      </c>
      <c r="D12" s="54">
        <v>41311</v>
      </c>
      <c r="E12" s="55">
        <f t="shared" si="0"/>
        <v>2.3770908474740383E-2</v>
      </c>
      <c r="F12" s="56">
        <f t="shared" si="1"/>
        <v>32.299999999999997</v>
      </c>
      <c r="G12" s="57">
        <f t="shared" si="2"/>
        <v>0</v>
      </c>
      <c r="H12" s="58">
        <f t="shared" si="3"/>
        <v>0</v>
      </c>
      <c r="J12" s="46"/>
    </row>
    <row r="13" spans="1:10">
      <c r="A13" s="39"/>
      <c r="B13" s="47" t="s">
        <v>41</v>
      </c>
      <c r="C13" s="48">
        <v>2384</v>
      </c>
      <c r="D13" s="48">
        <v>39217</v>
      </c>
      <c r="E13" s="49">
        <f t="shared" si="0"/>
        <v>6.0789963536221535E-2</v>
      </c>
      <c r="F13" s="50">
        <f t="shared" si="1"/>
        <v>82.6</v>
      </c>
      <c r="G13" s="51">
        <f t="shared" si="2"/>
        <v>0</v>
      </c>
      <c r="H13" s="52">
        <f t="shared" si="3"/>
        <v>0</v>
      </c>
      <c r="J13" s="46"/>
    </row>
    <row r="14" spans="1:10">
      <c r="A14" s="39"/>
      <c r="B14" s="53" t="s">
        <v>42</v>
      </c>
      <c r="C14" s="54">
        <v>4942</v>
      </c>
      <c r="D14" s="54">
        <v>115104</v>
      </c>
      <c r="E14" s="55">
        <f t="shared" si="0"/>
        <v>4.2935084792882959E-2</v>
      </c>
      <c r="F14" s="56">
        <f t="shared" si="1"/>
        <v>58.4</v>
      </c>
      <c r="G14" s="57">
        <f t="shared" si="2"/>
        <v>0</v>
      </c>
      <c r="H14" s="58">
        <f t="shared" si="3"/>
        <v>0</v>
      </c>
      <c r="J14" s="46"/>
    </row>
    <row r="15" spans="1:10">
      <c r="A15" s="39"/>
      <c r="B15" s="47" t="s">
        <v>43</v>
      </c>
      <c r="C15" s="48">
        <v>34309</v>
      </c>
      <c r="D15" s="48">
        <v>284668</v>
      </c>
      <c r="E15" s="49">
        <f t="shared" si="0"/>
        <v>0.12052285469388903</v>
      </c>
      <c r="F15" s="50">
        <f t="shared" si="1"/>
        <v>163.80000000000001</v>
      </c>
      <c r="G15" s="51">
        <f t="shared" si="2"/>
        <v>2188914.2000000002</v>
      </c>
      <c r="H15" s="52">
        <f t="shared" si="3"/>
        <v>1702792.463080229</v>
      </c>
      <c r="J15" s="46"/>
    </row>
    <row r="16" spans="1:10">
      <c r="A16" s="39"/>
      <c r="B16" s="53" t="s">
        <v>44</v>
      </c>
      <c r="C16" s="54">
        <v>496</v>
      </c>
      <c r="D16" s="54">
        <v>256990</v>
      </c>
      <c r="E16" s="55">
        <f t="shared" si="0"/>
        <v>1.9300361881785283E-3</v>
      </c>
      <c r="F16" s="56">
        <f t="shared" si="1"/>
        <v>2.6</v>
      </c>
      <c r="G16" s="57">
        <f t="shared" si="2"/>
        <v>0</v>
      </c>
      <c r="H16" s="58">
        <f t="shared" si="3"/>
        <v>0</v>
      </c>
      <c r="J16" s="46"/>
    </row>
    <row r="17" spans="1:10">
      <c r="A17" s="39"/>
      <c r="B17" s="47" t="s">
        <v>45</v>
      </c>
      <c r="C17" s="48">
        <v>0</v>
      </c>
      <c r="D17" s="48">
        <v>186255</v>
      </c>
      <c r="E17" s="49">
        <f t="shared" si="0"/>
        <v>0</v>
      </c>
      <c r="F17" s="50">
        <f t="shared" si="1"/>
        <v>0</v>
      </c>
      <c r="G17" s="51">
        <f t="shared" si="2"/>
        <v>0</v>
      </c>
      <c r="H17" s="52">
        <f t="shared" si="3"/>
        <v>0</v>
      </c>
      <c r="J17" s="46"/>
    </row>
    <row r="18" spans="1:10">
      <c r="A18" s="39"/>
      <c r="B18" s="53" t="s">
        <v>46</v>
      </c>
      <c r="C18" s="54">
        <v>156</v>
      </c>
      <c r="D18" s="54">
        <v>275360</v>
      </c>
      <c r="E18" s="55">
        <f t="shared" si="0"/>
        <v>5.6653108657757118E-4</v>
      </c>
      <c r="F18" s="56">
        <f t="shared" si="1"/>
        <v>0.8</v>
      </c>
      <c r="G18" s="57">
        <f t="shared" si="2"/>
        <v>0</v>
      </c>
      <c r="H18" s="58">
        <f t="shared" si="3"/>
        <v>0</v>
      </c>
      <c r="J18" s="46"/>
    </row>
    <row r="19" spans="1:10">
      <c r="A19" s="39"/>
      <c r="B19" s="47" t="s">
        <v>47</v>
      </c>
      <c r="C19" s="48">
        <v>15</v>
      </c>
      <c r="D19" s="48">
        <v>77139</v>
      </c>
      <c r="E19" s="49">
        <f t="shared" si="0"/>
        <v>1.9445416715280209E-4</v>
      </c>
      <c r="F19" s="50">
        <f t="shared" si="1"/>
        <v>0.3</v>
      </c>
      <c r="G19" s="51">
        <f t="shared" si="2"/>
        <v>0</v>
      </c>
      <c r="H19" s="52">
        <f t="shared" si="3"/>
        <v>0</v>
      </c>
      <c r="J19" s="46"/>
    </row>
    <row r="20" spans="1:10">
      <c r="A20" s="39"/>
      <c r="B20" s="53" t="s">
        <v>48</v>
      </c>
      <c r="C20" s="54">
        <v>31028</v>
      </c>
      <c r="D20" s="54">
        <v>53313</v>
      </c>
      <c r="E20" s="55">
        <f t="shared" si="0"/>
        <v>0.5819968863129068</v>
      </c>
      <c r="F20" s="56">
        <f t="shared" si="1"/>
        <v>791</v>
      </c>
      <c r="G20" s="57">
        <f t="shared" si="2"/>
        <v>21440348</v>
      </c>
      <c r="H20" s="58">
        <f t="shared" si="3"/>
        <v>16678800.375189332</v>
      </c>
      <c r="J20" s="46"/>
    </row>
    <row r="21" spans="1:10">
      <c r="A21" s="39"/>
      <c r="B21" s="47" t="s">
        <v>49</v>
      </c>
      <c r="C21" s="48">
        <v>9203</v>
      </c>
      <c r="D21" s="48">
        <v>15743</v>
      </c>
      <c r="E21" s="49">
        <f t="shared" si="0"/>
        <v>0.58457727243854407</v>
      </c>
      <c r="F21" s="50">
        <f t="shared" si="1"/>
        <v>794.5</v>
      </c>
      <c r="G21" s="51">
        <f t="shared" si="2"/>
        <v>6391483.5</v>
      </c>
      <c r="H21" s="52">
        <f t="shared" si="3"/>
        <v>4972040.4443909414</v>
      </c>
      <c r="J21" s="46"/>
    </row>
    <row r="22" spans="1:10">
      <c r="A22" s="39"/>
      <c r="B22" s="53" t="s">
        <v>50</v>
      </c>
      <c r="C22" s="54">
        <v>21132</v>
      </c>
      <c r="D22" s="54">
        <v>483156</v>
      </c>
      <c r="E22" s="55">
        <f t="shared" si="0"/>
        <v>4.3737426421280083E-2</v>
      </c>
      <c r="F22" s="56">
        <f t="shared" si="1"/>
        <v>59.4</v>
      </c>
      <c r="G22" s="57">
        <f t="shared" si="2"/>
        <v>0</v>
      </c>
      <c r="H22" s="58">
        <f t="shared" si="3"/>
        <v>0</v>
      </c>
      <c r="J22" s="46"/>
    </row>
    <row r="23" spans="1:10">
      <c r="A23" s="39"/>
      <c r="B23" s="47" t="s">
        <v>51</v>
      </c>
      <c r="C23" s="48">
        <v>94671</v>
      </c>
      <c r="D23" s="48">
        <v>193388</v>
      </c>
      <c r="E23" s="49">
        <f t="shared" si="0"/>
        <v>0.48953916478788756</v>
      </c>
      <c r="F23" s="50">
        <f t="shared" si="1"/>
        <v>665.3</v>
      </c>
      <c r="G23" s="51">
        <f t="shared" si="2"/>
        <v>53517516.299999997</v>
      </c>
      <c r="H23" s="52">
        <f t="shared" si="3"/>
        <v>41632158.719795085</v>
      </c>
      <c r="J23" s="46"/>
    </row>
    <row r="24" spans="1:10">
      <c r="A24" s="39"/>
      <c r="B24" s="53" t="s">
        <v>52</v>
      </c>
      <c r="C24" s="54">
        <v>22</v>
      </c>
      <c r="D24" s="54">
        <v>618298</v>
      </c>
      <c r="E24" s="55">
        <f t="shared" si="0"/>
        <v>3.5581548056115339E-5</v>
      </c>
      <c r="F24" s="56">
        <f t="shared" si="1"/>
        <v>0</v>
      </c>
      <c r="G24" s="57">
        <f t="shared" si="2"/>
        <v>0</v>
      </c>
      <c r="H24" s="58">
        <f t="shared" si="3"/>
        <v>0</v>
      </c>
      <c r="J24" s="46"/>
    </row>
    <row r="25" spans="1:10">
      <c r="A25" s="39"/>
      <c r="B25" s="47" t="s">
        <v>53</v>
      </c>
      <c r="C25" s="48">
        <v>118</v>
      </c>
      <c r="D25" s="48">
        <v>251973</v>
      </c>
      <c r="E25" s="49">
        <f t="shared" si="0"/>
        <v>4.6830414369793588E-4</v>
      </c>
      <c r="F25" s="50">
        <f t="shared" si="1"/>
        <v>0.6</v>
      </c>
      <c r="G25" s="51">
        <f t="shared" si="2"/>
        <v>0</v>
      </c>
      <c r="H25" s="52">
        <f t="shared" si="3"/>
        <v>0</v>
      </c>
      <c r="J25" s="46"/>
    </row>
    <row r="26" spans="1:10">
      <c r="A26" s="39"/>
      <c r="B26" s="53" t="s">
        <v>54</v>
      </c>
      <c r="C26" s="54">
        <v>9455</v>
      </c>
      <c r="D26" s="54">
        <v>336943</v>
      </c>
      <c r="E26" s="55">
        <f t="shared" si="0"/>
        <v>2.8061126065833095E-2</v>
      </c>
      <c r="F26" s="56">
        <f t="shared" si="1"/>
        <v>38.1</v>
      </c>
      <c r="G26" s="57">
        <f t="shared" si="2"/>
        <v>0</v>
      </c>
      <c r="H26" s="58">
        <f t="shared" si="3"/>
        <v>0</v>
      </c>
      <c r="J26" s="46"/>
    </row>
    <row r="27" spans="1:10">
      <c r="A27" s="39"/>
      <c r="B27" s="47" t="s">
        <v>55</v>
      </c>
      <c r="C27" s="48">
        <v>52376</v>
      </c>
      <c r="D27" s="48">
        <v>725944</v>
      </c>
      <c r="E27" s="49">
        <f t="shared" si="0"/>
        <v>7.2148815886624862E-2</v>
      </c>
      <c r="F27" s="50">
        <f t="shared" si="1"/>
        <v>98.1</v>
      </c>
      <c r="G27" s="51">
        <f t="shared" si="2"/>
        <v>0</v>
      </c>
      <c r="H27" s="52">
        <f t="shared" si="3"/>
        <v>0</v>
      </c>
      <c r="J27" s="46"/>
    </row>
    <row r="28" spans="1:10">
      <c r="A28" s="39"/>
      <c r="B28" s="53" t="s">
        <v>56</v>
      </c>
      <c r="C28" s="54">
        <v>106076</v>
      </c>
      <c r="D28" s="54">
        <v>317022</v>
      </c>
      <c r="E28" s="55">
        <f t="shared" si="0"/>
        <v>0.33460138413106977</v>
      </c>
      <c r="F28" s="56">
        <f t="shared" si="1"/>
        <v>454.8</v>
      </c>
      <c r="G28" s="57">
        <f t="shared" si="2"/>
        <v>37635764.800000004</v>
      </c>
      <c r="H28" s="58">
        <f t="shared" si="3"/>
        <v>29277482.252936266</v>
      </c>
      <c r="J28" s="46"/>
    </row>
    <row r="29" spans="1:10">
      <c r="A29" s="39"/>
      <c r="B29" s="47" t="s">
        <v>57</v>
      </c>
      <c r="C29" s="48">
        <v>64806</v>
      </c>
      <c r="D29" s="48">
        <v>173183</v>
      </c>
      <c r="E29" s="49">
        <f t="shared" si="0"/>
        <v>0.37420532038364041</v>
      </c>
      <c r="F29" s="50">
        <f t="shared" si="1"/>
        <v>508.6</v>
      </c>
      <c r="G29" s="51">
        <f t="shared" si="2"/>
        <v>26479731.600000001</v>
      </c>
      <c r="H29" s="52">
        <f t="shared" si="3"/>
        <v>20599020.004012663</v>
      </c>
      <c r="J29" s="46"/>
    </row>
    <row r="30" spans="1:10">
      <c r="A30" s="39"/>
      <c r="B30" s="53" t="s">
        <v>58</v>
      </c>
      <c r="C30" s="54">
        <v>0</v>
      </c>
      <c r="D30" s="54">
        <v>460534</v>
      </c>
      <c r="E30" s="55">
        <f t="shared" si="0"/>
        <v>0</v>
      </c>
      <c r="F30" s="56">
        <f t="shared" si="1"/>
        <v>0</v>
      </c>
      <c r="G30" s="57">
        <f t="shared" si="2"/>
        <v>0</v>
      </c>
      <c r="H30" s="58">
        <f t="shared" si="3"/>
        <v>0</v>
      </c>
      <c r="J30" s="46"/>
    </row>
    <row r="31" spans="1:10">
      <c r="A31" s="39"/>
      <c r="B31" s="59" t="s">
        <v>59</v>
      </c>
      <c r="C31" s="60">
        <v>10673</v>
      </c>
      <c r="D31" s="60">
        <v>70542</v>
      </c>
      <c r="E31" s="61">
        <f t="shared" si="0"/>
        <v>0.15129993479062118</v>
      </c>
      <c r="F31" s="62">
        <f t="shared" si="1"/>
        <v>205.6</v>
      </c>
      <c r="G31" s="63">
        <f t="shared" si="2"/>
        <v>1127068.8</v>
      </c>
      <c r="H31" s="64">
        <f t="shared" si="3"/>
        <v>876765.41091143631</v>
      </c>
      <c r="J31" s="46"/>
    </row>
    <row r="32" spans="1:10" ht="13.5" customHeight="1">
      <c r="B32" s="65" t="s">
        <v>60</v>
      </c>
      <c r="C32" s="66">
        <v>585283</v>
      </c>
      <c r="D32" s="66">
        <v>7954662</v>
      </c>
      <c r="E32" s="67">
        <f t="shared" si="0"/>
        <v>7.3577356272334388E-2</v>
      </c>
      <c r="F32" s="68">
        <f t="shared" si="1"/>
        <v>100</v>
      </c>
      <c r="G32" s="69">
        <f>SUM(G6:G31)</f>
        <v>155514982.30000001</v>
      </c>
      <c r="H32" s="70">
        <f>SUM(H6:H31)</f>
        <v>120977670.00483398</v>
      </c>
    </row>
    <row r="33" spans="2:2">
      <c r="B33" s="71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N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4" ht="23.25" customHeight="1">
      <c r="B1" s="23" t="s">
        <v>61</v>
      </c>
      <c r="C1" s="23"/>
      <c r="D1" s="23"/>
      <c r="E1" s="24"/>
      <c r="G1" s="25" t="str">
        <f>Info!$C$28</f>
        <v>FA_2014_20130902</v>
      </c>
      <c r="N1" s="1"/>
    </row>
    <row r="2" spans="1:14" ht="23.25" customHeight="1">
      <c r="B2" s="26" t="str">
        <f>"Année de référence "&amp;Info!C30</f>
        <v>Année de référence 2014</v>
      </c>
      <c r="C2" s="26"/>
      <c r="D2" s="26"/>
      <c r="F2" s="27" t="s">
        <v>62</v>
      </c>
      <c r="G2" s="28">
        <f>CCG_Total!G2/3</f>
        <v>120977670.004834</v>
      </c>
      <c r="K2" s="22"/>
      <c r="L2" s="22"/>
      <c r="M2" s="22"/>
      <c r="N2" s="22"/>
    </row>
    <row r="3" spans="1:14" ht="23.25" customHeight="1">
      <c r="B3" s="29" t="s">
        <v>63</v>
      </c>
      <c r="C3" s="29"/>
      <c r="D3" s="29"/>
      <c r="E3" s="29"/>
      <c r="G3" s="30" t="s">
        <v>26</v>
      </c>
    </row>
    <row r="4" spans="1:14" ht="51" customHeight="1">
      <c r="B4" s="31"/>
      <c r="C4" s="32" t="s">
        <v>64</v>
      </c>
      <c r="D4" s="32" t="s">
        <v>65</v>
      </c>
      <c r="E4" s="32" t="s">
        <v>66</v>
      </c>
      <c r="F4" s="32" t="s">
        <v>31</v>
      </c>
      <c r="G4" s="72" t="s">
        <v>32</v>
      </c>
    </row>
    <row r="5" spans="1:14" s="1" customFormat="1">
      <c r="A5" s="21"/>
      <c r="B5" s="37" t="s">
        <v>33</v>
      </c>
      <c r="C5" s="38">
        <v>2011</v>
      </c>
      <c r="D5" s="38">
        <v>2011</v>
      </c>
      <c r="E5" s="34"/>
      <c r="F5" s="34"/>
      <c r="G5" s="35"/>
    </row>
    <row r="6" spans="1:14">
      <c r="A6" s="39"/>
      <c r="B6" s="40" t="s">
        <v>34</v>
      </c>
      <c r="C6" s="41">
        <v>162285</v>
      </c>
      <c r="D6" s="41">
        <v>511</v>
      </c>
      <c r="E6" s="43">
        <f t="shared" ref="E6:E32" si="0">ROUND(D6/D$32*100,1)</f>
        <v>60</v>
      </c>
      <c r="F6" s="44">
        <f t="shared" ref="F6:F31" si="1">IF(E6&gt;E$32,(E6-100)*C6,0)</f>
        <v>0</v>
      </c>
      <c r="G6" s="45">
        <f t="shared" ref="G6:G31" si="2">F6/F$32*$G$2</f>
        <v>0</v>
      </c>
    </row>
    <row r="7" spans="1:14">
      <c r="A7" s="39"/>
      <c r="B7" s="47" t="s">
        <v>35</v>
      </c>
      <c r="C7" s="48">
        <v>481643</v>
      </c>
      <c r="D7" s="48">
        <v>871</v>
      </c>
      <c r="E7" s="50">
        <f t="shared" si="0"/>
        <v>102.4</v>
      </c>
      <c r="F7" s="51">
        <f t="shared" si="1"/>
        <v>1155943.2000000027</v>
      </c>
      <c r="G7" s="73">
        <f t="shared" si="2"/>
        <v>1591897.4046208197</v>
      </c>
    </row>
    <row r="8" spans="1:14">
      <c r="A8" s="39"/>
      <c r="B8" s="53" t="s">
        <v>36</v>
      </c>
      <c r="C8" s="54">
        <v>138915</v>
      </c>
      <c r="D8" s="54">
        <v>689</v>
      </c>
      <c r="E8" s="56">
        <f t="shared" si="0"/>
        <v>81</v>
      </c>
      <c r="F8" s="57">
        <f t="shared" si="1"/>
        <v>0</v>
      </c>
      <c r="G8" s="74">
        <f t="shared" si="2"/>
        <v>0</v>
      </c>
    </row>
    <row r="9" spans="1:14">
      <c r="A9" s="39"/>
      <c r="B9" s="47" t="s">
        <v>37</v>
      </c>
      <c r="C9" s="48">
        <v>49653</v>
      </c>
      <c r="D9" s="48">
        <v>1559</v>
      </c>
      <c r="E9" s="50">
        <f t="shared" si="0"/>
        <v>183.2</v>
      </c>
      <c r="F9" s="51">
        <f t="shared" si="1"/>
        <v>4131129.5999999996</v>
      </c>
      <c r="G9" s="73">
        <f t="shared" si="2"/>
        <v>5689150.2007989921</v>
      </c>
    </row>
    <row r="10" spans="1:14">
      <c r="A10" s="39"/>
      <c r="B10" s="53" t="s">
        <v>38</v>
      </c>
      <c r="C10" s="54">
        <v>72961</v>
      </c>
      <c r="D10" s="54">
        <v>1031</v>
      </c>
      <c r="E10" s="56">
        <f t="shared" si="0"/>
        <v>121.2</v>
      </c>
      <c r="F10" s="57">
        <f t="shared" si="1"/>
        <v>1546773.2000000002</v>
      </c>
      <c r="G10" s="74">
        <f t="shared" si="2"/>
        <v>2130125.6347345049</v>
      </c>
    </row>
    <row r="11" spans="1:14">
      <c r="A11" s="39"/>
      <c r="B11" s="47" t="s">
        <v>39</v>
      </c>
      <c r="C11" s="48">
        <v>39928</v>
      </c>
      <c r="D11" s="48">
        <v>1295</v>
      </c>
      <c r="E11" s="50">
        <f t="shared" si="0"/>
        <v>152.19999999999999</v>
      </c>
      <c r="F11" s="51">
        <f t="shared" si="1"/>
        <v>2084241.5999999996</v>
      </c>
      <c r="G11" s="73">
        <f t="shared" si="2"/>
        <v>2870295.697611039</v>
      </c>
    </row>
    <row r="12" spans="1:14">
      <c r="A12" s="39"/>
      <c r="B12" s="53" t="s">
        <v>40</v>
      </c>
      <c r="C12" s="54">
        <v>20895</v>
      </c>
      <c r="D12" s="54">
        <v>1010</v>
      </c>
      <c r="E12" s="56">
        <f t="shared" si="0"/>
        <v>118.7</v>
      </c>
      <c r="F12" s="57">
        <f t="shared" si="1"/>
        <v>390736.50000000006</v>
      </c>
      <c r="G12" s="74">
        <f t="shared" si="2"/>
        <v>538099.46737921168</v>
      </c>
    </row>
    <row r="13" spans="1:14">
      <c r="A13" s="39"/>
      <c r="B13" s="47" t="s">
        <v>41</v>
      </c>
      <c r="C13" s="48">
        <v>43707</v>
      </c>
      <c r="D13" s="48">
        <v>1320</v>
      </c>
      <c r="E13" s="50">
        <f t="shared" si="0"/>
        <v>155.1</v>
      </c>
      <c r="F13" s="51">
        <f t="shared" si="1"/>
        <v>2408255.6999999997</v>
      </c>
      <c r="G13" s="73">
        <f t="shared" si="2"/>
        <v>3316508.975954256</v>
      </c>
    </row>
    <row r="14" spans="1:14">
      <c r="A14" s="39"/>
      <c r="B14" s="53" t="s">
        <v>42</v>
      </c>
      <c r="C14" s="54">
        <v>20198</v>
      </c>
      <c r="D14" s="54">
        <v>692</v>
      </c>
      <c r="E14" s="56">
        <f t="shared" si="0"/>
        <v>81.3</v>
      </c>
      <c r="F14" s="57">
        <f t="shared" si="1"/>
        <v>0</v>
      </c>
      <c r="G14" s="74">
        <f t="shared" si="2"/>
        <v>0</v>
      </c>
    </row>
    <row r="15" spans="1:14">
      <c r="A15" s="39"/>
      <c r="B15" s="47" t="s">
        <v>43</v>
      </c>
      <c r="C15" s="48">
        <v>153069</v>
      </c>
      <c r="D15" s="48">
        <v>758</v>
      </c>
      <c r="E15" s="50">
        <f t="shared" si="0"/>
        <v>89.1</v>
      </c>
      <c r="F15" s="51">
        <f t="shared" si="1"/>
        <v>0</v>
      </c>
      <c r="G15" s="73">
        <f t="shared" si="2"/>
        <v>0</v>
      </c>
    </row>
    <row r="16" spans="1:14">
      <c r="A16" s="39"/>
      <c r="B16" s="53" t="s">
        <v>44</v>
      </c>
      <c r="C16" s="54">
        <v>78186</v>
      </c>
      <c r="D16" s="54">
        <v>552</v>
      </c>
      <c r="E16" s="56">
        <f t="shared" si="0"/>
        <v>64.900000000000006</v>
      </c>
      <c r="F16" s="57">
        <f t="shared" si="1"/>
        <v>0</v>
      </c>
      <c r="G16" s="74">
        <f t="shared" si="2"/>
        <v>0</v>
      </c>
    </row>
    <row r="17" spans="1:7">
      <c r="A17" s="39"/>
      <c r="B17" s="47" t="s">
        <v>45</v>
      </c>
      <c r="C17" s="48">
        <v>3539</v>
      </c>
      <c r="D17" s="48">
        <v>274</v>
      </c>
      <c r="E17" s="50">
        <f t="shared" si="0"/>
        <v>32.200000000000003</v>
      </c>
      <c r="F17" s="51">
        <f t="shared" si="1"/>
        <v>0</v>
      </c>
      <c r="G17" s="73">
        <f t="shared" si="2"/>
        <v>0</v>
      </c>
    </row>
    <row r="18" spans="1:7">
      <c r="A18" s="39"/>
      <c r="B18" s="53" t="s">
        <v>46</v>
      </c>
      <c r="C18" s="54">
        <v>51382</v>
      </c>
      <c r="D18" s="54">
        <v>507</v>
      </c>
      <c r="E18" s="56">
        <f t="shared" si="0"/>
        <v>59.6</v>
      </c>
      <c r="F18" s="57">
        <f t="shared" si="1"/>
        <v>0</v>
      </c>
      <c r="G18" s="74">
        <f t="shared" si="2"/>
        <v>0</v>
      </c>
    </row>
    <row r="19" spans="1:7">
      <c r="A19" s="39"/>
      <c r="B19" s="47" t="s">
        <v>47</v>
      </c>
      <c r="C19" s="48">
        <v>29443</v>
      </c>
      <c r="D19" s="48">
        <v>516</v>
      </c>
      <c r="E19" s="50">
        <f t="shared" si="0"/>
        <v>60.6</v>
      </c>
      <c r="F19" s="51">
        <f t="shared" si="1"/>
        <v>0</v>
      </c>
      <c r="G19" s="73">
        <f t="shared" si="2"/>
        <v>0</v>
      </c>
    </row>
    <row r="20" spans="1:7">
      <c r="A20" s="39"/>
      <c r="B20" s="53" t="s">
        <v>48</v>
      </c>
      <c r="C20" s="54">
        <v>23923</v>
      </c>
      <c r="D20" s="54">
        <v>906</v>
      </c>
      <c r="E20" s="56">
        <f t="shared" si="0"/>
        <v>106.5</v>
      </c>
      <c r="F20" s="57">
        <f t="shared" si="1"/>
        <v>155499.5</v>
      </c>
      <c r="G20" s="74">
        <f t="shared" si="2"/>
        <v>214144.82170908968</v>
      </c>
    </row>
    <row r="21" spans="1:7">
      <c r="A21" s="39"/>
      <c r="B21" s="47" t="s">
        <v>49</v>
      </c>
      <c r="C21" s="48">
        <v>15594</v>
      </c>
      <c r="D21" s="48">
        <v>1003</v>
      </c>
      <c r="E21" s="50">
        <f t="shared" si="0"/>
        <v>117.9</v>
      </c>
      <c r="F21" s="51">
        <f t="shared" si="1"/>
        <v>279132.60000000009</v>
      </c>
      <c r="G21" s="73">
        <f t="shared" si="2"/>
        <v>384405.10008195951</v>
      </c>
    </row>
    <row r="22" spans="1:7">
      <c r="A22" s="39"/>
      <c r="B22" s="53" t="s">
        <v>50</v>
      </c>
      <c r="C22" s="54">
        <v>175733</v>
      </c>
      <c r="D22" s="54">
        <v>790</v>
      </c>
      <c r="E22" s="56">
        <f t="shared" si="0"/>
        <v>92.8</v>
      </c>
      <c r="F22" s="57">
        <f t="shared" si="1"/>
        <v>0</v>
      </c>
      <c r="G22" s="74">
        <f t="shared" si="2"/>
        <v>0</v>
      </c>
    </row>
    <row r="23" spans="1:7">
      <c r="A23" s="39"/>
      <c r="B23" s="47" t="s">
        <v>51</v>
      </c>
      <c r="C23" s="48">
        <v>414357</v>
      </c>
      <c r="D23" s="48">
        <v>1788</v>
      </c>
      <c r="E23" s="50">
        <f t="shared" si="0"/>
        <v>210.1</v>
      </c>
      <c r="F23" s="51">
        <f t="shared" si="1"/>
        <v>45620705.699999996</v>
      </c>
      <c r="G23" s="73">
        <f t="shared" si="2"/>
        <v>62826169.141182765</v>
      </c>
    </row>
    <row r="24" spans="1:7">
      <c r="A24" s="39"/>
      <c r="B24" s="53" t="s">
        <v>52</v>
      </c>
      <c r="C24" s="54">
        <v>136798</v>
      </c>
      <c r="D24" s="54">
        <v>466</v>
      </c>
      <c r="E24" s="56">
        <f t="shared" si="0"/>
        <v>54.8</v>
      </c>
      <c r="F24" s="57">
        <f t="shared" si="1"/>
        <v>0</v>
      </c>
      <c r="G24" s="74">
        <f t="shared" si="2"/>
        <v>0</v>
      </c>
    </row>
    <row r="25" spans="1:7">
      <c r="A25" s="39"/>
      <c r="B25" s="47" t="s">
        <v>53</v>
      </c>
      <c r="C25" s="48">
        <v>84891</v>
      </c>
      <c r="D25" s="48">
        <v>502</v>
      </c>
      <c r="E25" s="50">
        <f t="shared" si="0"/>
        <v>59</v>
      </c>
      <c r="F25" s="51">
        <f t="shared" si="1"/>
        <v>0</v>
      </c>
      <c r="G25" s="73">
        <f t="shared" si="2"/>
        <v>0</v>
      </c>
    </row>
    <row r="26" spans="1:7">
      <c r="A26" s="39"/>
      <c r="B26" s="53" t="s">
        <v>54</v>
      </c>
      <c r="C26" s="54">
        <v>194855</v>
      </c>
      <c r="D26" s="54">
        <v>1165</v>
      </c>
      <c r="E26" s="56">
        <f t="shared" si="0"/>
        <v>136.9</v>
      </c>
      <c r="F26" s="57">
        <f t="shared" si="1"/>
        <v>7190149.5000000009</v>
      </c>
      <c r="G26" s="74">
        <f t="shared" si="2"/>
        <v>9901853.5927073751</v>
      </c>
    </row>
    <row r="27" spans="1:7">
      <c r="A27" s="39"/>
      <c r="B27" s="47" t="s">
        <v>55</v>
      </c>
      <c r="C27" s="48">
        <v>269406</v>
      </c>
      <c r="D27" s="48">
        <v>722</v>
      </c>
      <c r="E27" s="50">
        <f t="shared" si="0"/>
        <v>84.8</v>
      </c>
      <c r="F27" s="51">
        <f t="shared" si="1"/>
        <v>0</v>
      </c>
      <c r="G27" s="73">
        <f t="shared" si="2"/>
        <v>0</v>
      </c>
    </row>
    <row r="28" spans="1:7">
      <c r="A28" s="39"/>
      <c r="B28" s="53" t="s">
        <v>56</v>
      </c>
      <c r="C28" s="54">
        <v>242927</v>
      </c>
      <c r="D28" s="54">
        <v>1598</v>
      </c>
      <c r="E28" s="56">
        <f t="shared" si="0"/>
        <v>187.8</v>
      </c>
      <c r="F28" s="57">
        <f t="shared" si="1"/>
        <v>21328990.600000001</v>
      </c>
      <c r="G28" s="74">
        <f t="shared" si="2"/>
        <v>29373039.072613418</v>
      </c>
    </row>
    <row r="29" spans="1:7">
      <c r="A29" s="39"/>
      <c r="B29" s="47" t="s">
        <v>57</v>
      </c>
      <c r="C29" s="48">
        <v>71022</v>
      </c>
      <c r="D29" s="48">
        <v>1037</v>
      </c>
      <c r="E29" s="50">
        <f t="shared" si="0"/>
        <v>121.9</v>
      </c>
      <c r="F29" s="51">
        <f t="shared" si="1"/>
        <v>1555381.8000000005</v>
      </c>
      <c r="G29" s="73">
        <f t="shared" si="2"/>
        <v>2141980.895440584</v>
      </c>
    </row>
    <row r="30" spans="1:7">
      <c r="A30" s="39"/>
      <c r="B30" s="53" t="s">
        <v>58</v>
      </c>
      <c r="C30" s="54">
        <v>24083</v>
      </c>
      <c r="D30" s="54">
        <v>426</v>
      </c>
      <c r="E30" s="56">
        <f t="shared" si="0"/>
        <v>50.1</v>
      </c>
      <c r="F30" s="57">
        <f t="shared" si="1"/>
        <v>0</v>
      </c>
      <c r="G30" s="74">
        <f t="shared" si="2"/>
        <v>0</v>
      </c>
    </row>
    <row r="31" spans="1:7">
      <c r="A31" s="39"/>
      <c r="B31" s="59" t="s">
        <v>59</v>
      </c>
      <c r="C31" s="48">
        <v>82987</v>
      </c>
      <c r="D31" s="48">
        <v>642</v>
      </c>
      <c r="E31" s="50">
        <f t="shared" si="0"/>
        <v>75.400000000000006</v>
      </c>
      <c r="F31" s="51">
        <f t="shared" si="1"/>
        <v>0</v>
      </c>
      <c r="G31" s="73">
        <f t="shared" si="2"/>
        <v>0</v>
      </c>
    </row>
    <row r="32" spans="1:7" ht="13.5" customHeight="1">
      <c r="B32" s="65" t="s">
        <v>60</v>
      </c>
      <c r="C32" s="75">
        <v>3082380</v>
      </c>
      <c r="D32" s="75">
        <v>851</v>
      </c>
      <c r="E32" s="76">
        <f t="shared" si="0"/>
        <v>100</v>
      </c>
      <c r="F32" s="77">
        <f>SUM(F6:F31)</f>
        <v>87846939.499999985</v>
      </c>
      <c r="G32" s="78">
        <f>SUM(G6:G31)</f>
        <v>120977670.00483401</v>
      </c>
    </row>
    <row r="33" spans="2:2">
      <c r="B33" s="71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3" width="18.42578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ht="23.25" customHeight="1">
      <c r="B1" s="23" t="s">
        <v>67</v>
      </c>
      <c r="C1" s="23"/>
      <c r="D1" s="23"/>
      <c r="H1" s="25" t="str">
        <f>Info!$C$28</f>
        <v>FA_2014_20130902</v>
      </c>
    </row>
    <row r="2" spans="1:8" ht="23.25" customHeight="1">
      <c r="B2" s="26" t="str">
        <f>"Année de référence "&amp;Info!C30</f>
        <v>Année de référence 2014</v>
      </c>
      <c r="C2" s="26"/>
      <c r="D2" s="26"/>
      <c r="G2" s="27" t="s">
        <v>68</v>
      </c>
      <c r="H2" s="28">
        <f>CCG_Total!G2/6</f>
        <v>60488835.002416998</v>
      </c>
    </row>
    <row r="3" spans="1:8" ht="23.25" customHeight="1">
      <c r="B3" s="29" t="s">
        <v>69</v>
      </c>
      <c r="C3" s="29"/>
      <c r="D3" s="29"/>
      <c r="E3" s="29"/>
      <c r="F3" s="29"/>
      <c r="H3" s="30" t="s">
        <v>70</v>
      </c>
    </row>
    <row r="4" spans="1:8" ht="42" customHeight="1">
      <c r="B4" s="79"/>
      <c r="C4" s="32" t="s">
        <v>71</v>
      </c>
      <c r="D4" s="32" t="s">
        <v>28</v>
      </c>
      <c r="E4" s="80" t="s">
        <v>29</v>
      </c>
      <c r="F4" s="32" t="s">
        <v>66</v>
      </c>
      <c r="G4" s="32" t="s">
        <v>31</v>
      </c>
      <c r="H4" s="72" t="s">
        <v>32</v>
      </c>
    </row>
    <row r="5" spans="1:8" s="1" customFormat="1">
      <c r="A5" s="21"/>
      <c r="B5" s="37" t="s">
        <v>33</v>
      </c>
      <c r="C5" s="38">
        <v>2011</v>
      </c>
      <c r="D5" s="38">
        <f>CCG_1!D5</f>
        <v>2011</v>
      </c>
      <c r="E5" s="33"/>
      <c r="F5" s="34"/>
      <c r="G5" s="34"/>
      <c r="H5" s="35"/>
    </row>
    <row r="6" spans="1:8">
      <c r="A6" s="39"/>
      <c r="B6" s="40" t="s">
        <v>34</v>
      </c>
      <c r="C6" s="41">
        <v>36496</v>
      </c>
      <c r="D6" s="44">
        <f>CCG_1!D6</f>
        <v>1392396</v>
      </c>
      <c r="E6" s="42">
        <f t="shared" ref="E6:E32" si="0">C6/D6</f>
        <v>2.6210934245717455E-2</v>
      </c>
      <c r="F6" s="43">
        <f t="shared" ref="F6:F32" si="1">ROUND(E6/E$32*100,1)</f>
        <v>43.9</v>
      </c>
      <c r="G6" s="44">
        <f t="shared" ref="G6:G31" si="2">IF(F6&gt;F$32,(F6-100)*C6,0)</f>
        <v>0</v>
      </c>
      <c r="H6" s="45">
        <f t="shared" ref="H6:H31" si="3">G6/G$32*$H$2</f>
        <v>0</v>
      </c>
    </row>
    <row r="7" spans="1:8">
      <c r="A7" s="39"/>
      <c r="B7" s="47" t="s">
        <v>35</v>
      </c>
      <c r="C7" s="48">
        <v>103461</v>
      </c>
      <c r="D7" s="51">
        <f>CCG_1!D7</f>
        <v>985046</v>
      </c>
      <c r="E7" s="49">
        <f t="shared" si="0"/>
        <v>0.10503164319229762</v>
      </c>
      <c r="F7" s="50">
        <f t="shared" si="1"/>
        <v>175.8</v>
      </c>
      <c r="G7" s="51">
        <f t="shared" si="2"/>
        <v>7842343.8000000007</v>
      </c>
      <c r="H7" s="73">
        <f t="shared" si="3"/>
        <v>20697548.49620318</v>
      </c>
    </row>
    <row r="8" spans="1:8">
      <c r="A8" s="39"/>
      <c r="B8" s="53" t="s">
        <v>36</v>
      </c>
      <c r="C8" s="54">
        <v>37363</v>
      </c>
      <c r="D8" s="57">
        <f>CCG_1!D8</f>
        <v>381966</v>
      </c>
      <c r="E8" s="55">
        <f t="shared" si="0"/>
        <v>9.7817606802699714E-2</v>
      </c>
      <c r="F8" s="56">
        <f t="shared" si="1"/>
        <v>163.69999999999999</v>
      </c>
      <c r="G8" s="57">
        <f t="shared" si="2"/>
        <v>2380023.0999999996</v>
      </c>
      <c r="H8" s="74">
        <f t="shared" si="3"/>
        <v>6281367.5083122244</v>
      </c>
    </row>
    <row r="9" spans="1:8">
      <c r="A9" s="39"/>
      <c r="B9" s="47" t="s">
        <v>37</v>
      </c>
      <c r="C9" s="48">
        <v>4733</v>
      </c>
      <c r="D9" s="51">
        <f>CCG_1!D9</f>
        <v>35382</v>
      </c>
      <c r="E9" s="49">
        <f t="shared" si="0"/>
        <v>0.13376858289525748</v>
      </c>
      <c r="F9" s="50">
        <f t="shared" si="1"/>
        <v>223.9</v>
      </c>
      <c r="G9" s="51">
        <f t="shared" si="2"/>
        <v>586418.70000000007</v>
      </c>
      <c r="H9" s="73">
        <f t="shared" si="3"/>
        <v>1547678.8306998764</v>
      </c>
    </row>
    <row r="10" spans="1:8">
      <c r="A10" s="39"/>
      <c r="B10" s="53" t="s">
        <v>38</v>
      </c>
      <c r="C10" s="54">
        <v>12953</v>
      </c>
      <c r="D10" s="57">
        <f>CCG_1!D10</f>
        <v>147904</v>
      </c>
      <c r="E10" s="55">
        <f t="shared" si="0"/>
        <v>8.7577077022933797E-2</v>
      </c>
      <c r="F10" s="56">
        <f t="shared" si="1"/>
        <v>146.6</v>
      </c>
      <c r="G10" s="57">
        <f t="shared" si="2"/>
        <v>603609.79999999993</v>
      </c>
      <c r="H10" s="74">
        <f t="shared" si="3"/>
        <v>1593049.65797132</v>
      </c>
    </row>
    <row r="11" spans="1:8">
      <c r="A11" s="39"/>
      <c r="B11" s="47" t="s">
        <v>39</v>
      </c>
      <c r="C11" s="48">
        <v>4588</v>
      </c>
      <c r="D11" s="51">
        <f>CCG_1!D11</f>
        <v>35885</v>
      </c>
      <c r="E11" s="49">
        <f t="shared" si="0"/>
        <v>0.12785286331336213</v>
      </c>
      <c r="F11" s="50">
        <f t="shared" si="1"/>
        <v>214</v>
      </c>
      <c r="G11" s="51">
        <f t="shared" si="2"/>
        <v>523032</v>
      </c>
      <c r="H11" s="73">
        <f t="shared" si="3"/>
        <v>1380388.3712757074</v>
      </c>
    </row>
    <row r="12" spans="1:8">
      <c r="A12" s="39"/>
      <c r="B12" s="53" t="s">
        <v>40</v>
      </c>
      <c r="C12" s="54">
        <v>3718</v>
      </c>
      <c r="D12" s="57">
        <f>CCG_1!D12</f>
        <v>41311</v>
      </c>
      <c r="E12" s="55">
        <f t="shared" si="0"/>
        <v>9.0000242066277741E-2</v>
      </c>
      <c r="F12" s="56">
        <f t="shared" si="1"/>
        <v>150.69999999999999</v>
      </c>
      <c r="G12" s="57">
        <f t="shared" si="2"/>
        <v>188502.59999999995</v>
      </c>
      <c r="H12" s="74">
        <f t="shared" si="3"/>
        <v>497496.89693027595</v>
      </c>
    </row>
    <row r="13" spans="1:8">
      <c r="A13" s="39"/>
      <c r="B13" s="47" t="s">
        <v>41</v>
      </c>
      <c r="C13" s="48">
        <v>2366</v>
      </c>
      <c r="D13" s="51">
        <f>CCG_1!D13</f>
        <v>39217</v>
      </c>
      <c r="E13" s="49">
        <f t="shared" si="0"/>
        <v>6.0330978912206443E-2</v>
      </c>
      <c r="F13" s="50">
        <f t="shared" si="1"/>
        <v>101</v>
      </c>
      <c r="G13" s="51">
        <f t="shared" si="2"/>
        <v>2366</v>
      </c>
      <c r="H13" s="73">
        <f t="shared" si="3"/>
        <v>6244.3576806740766</v>
      </c>
    </row>
    <row r="14" spans="1:8">
      <c r="A14" s="39"/>
      <c r="B14" s="53" t="s">
        <v>42</v>
      </c>
      <c r="C14" s="54">
        <v>6057</v>
      </c>
      <c r="D14" s="57">
        <f>CCG_1!D14</f>
        <v>115104</v>
      </c>
      <c r="E14" s="55">
        <f t="shared" si="0"/>
        <v>5.2621976647206005E-2</v>
      </c>
      <c r="F14" s="56">
        <f t="shared" si="1"/>
        <v>88.1</v>
      </c>
      <c r="G14" s="57">
        <f t="shared" si="2"/>
        <v>0</v>
      </c>
      <c r="H14" s="74">
        <f t="shared" si="3"/>
        <v>0</v>
      </c>
    </row>
    <row r="15" spans="1:8">
      <c r="A15" s="39"/>
      <c r="B15" s="47" t="s">
        <v>43</v>
      </c>
      <c r="C15" s="48">
        <v>31545</v>
      </c>
      <c r="D15" s="51">
        <f>CCG_1!D15</f>
        <v>284668</v>
      </c>
      <c r="E15" s="49">
        <f t="shared" si="0"/>
        <v>0.11081329829836863</v>
      </c>
      <c r="F15" s="50">
        <f t="shared" si="1"/>
        <v>185.5</v>
      </c>
      <c r="G15" s="51">
        <f t="shared" si="2"/>
        <v>2697097.5</v>
      </c>
      <c r="H15" s="73">
        <f t="shared" si="3"/>
        <v>7118191.669337214</v>
      </c>
    </row>
    <row r="16" spans="1:8">
      <c r="A16" s="39"/>
      <c r="B16" s="53" t="s">
        <v>44</v>
      </c>
      <c r="C16" s="54">
        <v>8744</v>
      </c>
      <c r="D16" s="57">
        <f>CCG_1!D16</f>
        <v>256990</v>
      </c>
      <c r="E16" s="55">
        <f t="shared" si="0"/>
        <v>3.4024670220631152E-2</v>
      </c>
      <c r="F16" s="56">
        <f t="shared" si="1"/>
        <v>57</v>
      </c>
      <c r="G16" s="57">
        <f t="shared" si="2"/>
        <v>0</v>
      </c>
      <c r="H16" s="74">
        <f t="shared" si="3"/>
        <v>0</v>
      </c>
    </row>
    <row r="17" spans="1:8">
      <c r="A17" s="39"/>
      <c r="B17" s="47" t="s">
        <v>45</v>
      </c>
      <c r="C17" s="48">
        <v>779</v>
      </c>
      <c r="D17" s="51">
        <f>CCG_1!D17</f>
        <v>186255</v>
      </c>
      <c r="E17" s="49">
        <f t="shared" si="0"/>
        <v>4.1824380553542187E-3</v>
      </c>
      <c r="F17" s="50">
        <f t="shared" si="1"/>
        <v>7</v>
      </c>
      <c r="G17" s="51">
        <f t="shared" si="2"/>
        <v>0</v>
      </c>
      <c r="H17" s="73">
        <f t="shared" si="3"/>
        <v>0</v>
      </c>
    </row>
    <row r="18" spans="1:8">
      <c r="A18" s="39"/>
      <c r="B18" s="53" t="s">
        <v>46</v>
      </c>
      <c r="C18" s="54">
        <v>5071</v>
      </c>
      <c r="D18" s="57">
        <f>CCG_1!D18</f>
        <v>275360</v>
      </c>
      <c r="E18" s="55">
        <f t="shared" si="0"/>
        <v>1.8415891923300405E-2</v>
      </c>
      <c r="F18" s="56">
        <f t="shared" si="1"/>
        <v>30.8</v>
      </c>
      <c r="G18" s="57">
        <f t="shared" si="2"/>
        <v>0</v>
      </c>
      <c r="H18" s="74">
        <f t="shared" si="3"/>
        <v>0</v>
      </c>
    </row>
    <row r="19" spans="1:8">
      <c r="A19" s="39"/>
      <c r="B19" s="47" t="s">
        <v>47</v>
      </c>
      <c r="C19" s="48">
        <v>2807</v>
      </c>
      <c r="D19" s="51">
        <f>CCG_1!D19</f>
        <v>77139</v>
      </c>
      <c r="E19" s="49">
        <f t="shared" si="0"/>
        <v>3.638885647986103E-2</v>
      </c>
      <c r="F19" s="50">
        <f t="shared" si="1"/>
        <v>60.9</v>
      </c>
      <c r="G19" s="51">
        <f t="shared" si="2"/>
        <v>0</v>
      </c>
      <c r="H19" s="73">
        <f t="shared" si="3"/>
        <v>0</v>
      </c>
    </row>
    <row r="20" spans="1:8">
      <c r="A20" s="39"/>
      <c r="B20" s="53" t="s">
        <v>48</v>
      </c>
      <c r="C20" s="54">
        <v>6706</v>
      </c>
      <c r="D20" s="57">
        <f>CCG_1!D20</f>
        <v>53313</v>
      </c>
      <c r="E20" s="55">
        <f t="shared" si="0"/>
        <v>0.12578545570498753</v>
      </c>
      <c r="F20" s="56">
        <f t="shared" si="1"/>
        <v>210.6</v>
      </c>
      <c r="G20" s="57">
        <f t="shared" si="2"/>
        <v>741683.6</v>
      </c>
      <c r="H20" s="74">
        <f t="shared" si="3"/>
        <v>1957454.6425570583</v>
      </c>
    </row>
    <row r="21" spans="1:8">
      <c r="A21" s="39"/>
      <c r="B21" s="47" t="s">
        <v>49</v>
      </c>
      <c r="C21" s="48">
        <v>3611</v>
      </c>
      <c r="D21" s="51">
        <f>CCG_1!D21</f>
        <v>15743</v>
      </c>
      <c r="E21" s="49">
        <f t="shared" si="0"/>
        <v>0.22937178428507909</v>
      </c>
      <c r="F21" s="50">
        <f t="shared" si="1"/>
        <v>383.9</v>
      </c>
      <c r="G21" s="51">
        <f t="shared" si="2"/>
        <v>1025162.8999999999</v>
      </c>
      <c r="H21" s="73">
        <f t="shared" si="3"/>
        <v>2705614.4668457774</v>
      </c>
    </row>
    <row r="22" spans="1:8">
      <c r="A22" s="39"/>
      <c r="B22" s="53" t="s">
        <v>50</v>
      </c>
      <c r="C22" s="54">
        <v>35518</v>
      </c>
      <c r="D22" s="57">
        <f>CCG_1!D22</f>
        <v>483156</v>
      </c>
      <c r="E22" s="55">
        <f t="shared" si="0"/>
        <v>7.3512488719999339E-2</v>
      </c>
      <c r="F22" s="56">
        <f t="shared" si="1"/>
        <v>123.1</v>
      </c>
      <c r="G22" s="57">
        <f t="shared" si="2"/>
        <v>820465.79999999981</v>
      </c>
      <c r="H22" s="74">
        <f t="shared" si="3"/>
        <v>2165376.9737786977</v>
      </c>
    </row>
    <row r="23" spans="1:8">
      <c r="A23" s="39"/>
      <c r="B23" s="47" t="s">
        <v>51</v>
      </c>
      <c r="C23" s="48">
        <v>26185</v>
      </c>
      <c r="D23" s="51">
        <f>CCG_1!D23</f>
        <v>193388</v>
      </c>
      <c r="E23" s="49">
        <f t="shared" si="0"/>
        <v>0.13540136926800009</v>
      </c>
      <c r="F23" s="50">
        <f t="shared" si="1"/>
        <v>226.7</v>
      </c>
      <c r="G23" s="51">
        <f t="shared" si="2"/>
        <v>3317639.4999999995</v>
      </c>
      <c r="H23" s="73">
        <f t="shared" si="3"/>
        <v>8755928.8645531274</v>
      </c>
    </row>
    <row r="24" spans="1:8">
      <c r="A24" s="39"/>
      <c r="B24" s="53" t="s">
        <v>52</v>
      </c>
      <c r="C24" s="54">
        <v>18830</v>
      </c>
      <c r="D24" s="57">
        <f>CCG_1!D24</f>
        <v>618298</v>
      </c>
      <c r="E24" s="55">
        <f t="shared" si="0"/>
        <v>3.0454570449847809E-2</v>
      </c>
      <c r="F24" s="56">
        <f t="shared" si="1"/>
        <v>51</v>
      </c>
      <c r="G24" s="57">
        <f t="shared" si="2"/>
        <v>0</v>
      </c>
      <c r="H24" s="74">
        <f t="shared" si="3"/>
        <v>0</v>
      </c>
    </row>
    <row r="25" spans="1:8">
      <c r="A25" s="39"/>
      <c r="B25" s="47" t="s">
        <v>53</v>
      </c>
      <c r="C25" s="48">
        <v>24382</v>
      </c>
      <c r="D25" s="51">
        <f>CCG_1!D25</f>
        <v>251973</v>
      </c>
      <c r="E25" s="49">
        <f t="shared" si="0"/>
        <v>9.6764335861381973E-2</v>
      </c>
      <c r="F25" s="50">
        <f t="shared" si="1"/>
        <v>162</v>
      </c>
      <c r="G25" s="51">
        <f t="shared" si="2"/>
        <v>1511684</v>
      </c>
      <c r="H25" s="73">
        <f t="shared" si="3"/>
        <v>3989643.109109092</v>
      </c>
    </row>
    <row r="26" spans="1:8">
      <c r="A26" s="39"/>
      <c r="B26" s="53" t="s">
        <v>54</v>
      </c>
      <c r="C26" s="54">
        <v>15752</v>
      </c>
      <c r="D26" s="57">
        <f>CCG_1!D26</f>
        <v>336943</v>
      </c>
      <c r="E26" s="55">
        <f t="shared" si="0"/>
        <v>4.6749746989846949E-2</v>
      </c>
      <c r="F26" s="56">
        <f t="shared" si="1"/>
        <v>78.3</v>
      </c>
      <c r="G26" s="57">
        <f t="shared" si="2"/>
        <v>0</v>
      </c>
      <c r="H26" s="74">
        <f t="shared" si="3"/>
        <v>0</v>
      </c>
    </row>
    <row r="27" spans="1:8">
      <c r="A27" s="39"/>
      <c r="B27" s="47" t="s">
        <v>55</v>
      </c>
      <c r="C27" s="48">
        <v>39689</v>
      </c>
      <c r="D27" s="51">
        <f>CCG_1!D27</f>
        <v>725944</v>
      </c>
      <c r="E27" s="49">
        <f t="shared" si="0"/>
        <v>5.4672261221251225E-2</v>
      </c>
      <c r="F27" s="50">
        <f t="shared" si="1"/>
        <v>91.5</v>
      </c>
      <c r="G27" s="51">
        <f t="shared" si="2"/>
        <v>0</v>
      </c>
      <c r="H27" s="73">
        <f t="shared" si="3"/>
        <v>0</v>
      </c>
    </row>
    <row r="28" spans="1:8">
      <c r="A28" s="39"/>
      <c r="B28" s="53" t="s">
        <v>56</v>
      </c>
      <c r="C28" s="54">
        <v>20244</v>
      </c>
      <c r="D28" s="57">
        <f>CCG_1!D28</f>
        <v>317022</v>
      </c>
      <c r="E28" s="55">
        <f t="shared" si="0"/>
        <v>6.3856767038249718E-2</v>
      </c>
      <c r="F28" s="56">
        <f t="shared" si="1"/>
        <v>106.9</v>
      </c>
      <c r="G28" s="57">
        <f t="shared" si="2"/>
        <v>139683.60000000012</v>
      </c>
      <c r="H28" s="74">
        <f t="shared" si="3"/>
        <v>368653.57587667211</v>
      </c>
    </row>
    <row r="29" spans="1:8">
      <c r="A29" s="39"/>
      <c r="B29" s="47" t="s">
        <v>57</v>
      </c>
      <c r="C29" s="48">
        <v>9870</v>
      </c>
      <c r="D29" s="51">
        <f>CCG_1!D29</f>
        <v>173183</v>
      </c>
      <c r="E29" s="49">
        <f t="shared" si="0"/>
        <v>5.6991737064261506E-2</v>
      </c>
      <c r="F29" s="50">
        <f t="shared" si="1"/>
        <v>95.4</v>
      </c>
      <c r="G29" s="51">
        <f t="shared" si="2"/>
        <v>0</v>
      </c>
      <c r="H29" s="73">
        <f t="shared" si="3"/>
        <v>0</v>
      </c>
    </row>
    <row r="30" spans="1:8">
      <c r="A30" s="39"/>
      <c r="B30" s="53" t="s">
        <v>58</v>
      </c>
      <c r="C30" s="54">
        <v>6423</v>
      </c>
      <c r="D30" s="57">
        <f>CCG_1!D30</f>
        <v>460534</v>
      </c>
      <c r="E30" s="55">
        <f t="shared" si="0"/>
        <v>1.3946853001081354E-2</v>
      </c>
      <c r="F30" s="56">
        <f t="shared" si="1"/>
        <v>23.3</v>
      </c>
      <c r="G30" s="57">
        <f t="shared" si="2"/>
        <v>0</v>
      </c>
      <c r="H30" s="74">
        <f t="shared" si="3"/>
        <v>0</v>
      </c>
    </row>
    <row r="31" spans="1:8">
      <c r="A31" s="39"/>
      <c r="B31" s="59" t="s">
        <v>59</v>
      </c>
      <c r="C31" s="48">
        <v>7322</v>
      </c>
      <c r="D31" s="51">
        <f>CCG_1!D31</f>
        <v>70542</v>
      </c>
      <c r="E31" s="49">
        <f t="shared" si="0"/>
        <v>0.10379631992288282</v>
      </c>
      <c r="F31" s="50">
        <f t="shared" si="1"/>
        <v>173.7</v>
      </c>
      <c r="G31" s="51">
        <f t="shared" si="2"/>
        <v>539631.39999999991</v>
      </c>
      <c r="H31" s="73">
        <f t="shared" si="3"/>
        <v>1424197.5812860965</v>
      </c>
    </row>
    <row r="32" spans="1:8" ht="13.5" customHeight="1">
      <c r="B32" s="65" t="s">
        <v>60</v>
      </c>
      <c r="C32" s="75">
        <v>475213</v>
      </c>
      <c r="D32" s="77">
        <f>SUM(D6:D31)</f>
        <v>7954662</v>
      </c>
      <c r="E32" s="81">
        <f t="shared" si="0"/>
        <v>5.9740187578051711E-2</v>
      </c>
      <c r="F32" s="76">
        <f t="shared" si="1"/>
        <v>100</v>
      </c>
      <c r="G32" s="77">
        <f>SUM(G6:G31)</f>
        <v>22919344.300000001</v>
      </c>
      <c r="H32" s="78">
        <f>SUM(H6:H31)</f>
        <v>60488835.002416998</v>
      </c>
    </row>
    <row r="33" spans="2:2">
      <c r="B33" s="71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3" width="14.285156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ht="23.25" customHeight="1">
      <c r="B1" s="23" t="s">
        <v>72</v>
      </c>
      <c r="C1" s="23"/>
      <c r="D1" s="23"/>
      <c r="H1" s="25" t="str">
        <f>Info!$C$28</f>
        <v>FA_2014_20130902</v>
      </c>
    </row>
    <row r="2" spans="1:8" ht="23.25" customHeight="1">
      <c r="B2" s="26" t="str">
        <f>"Année de référence "&amp;Info!C30</f>
        <v>Année de référence 2014</v>
      </c>
      <c r="C2" s="26"/>
      <c r="D2" s="26"/>
      <c r="E2" s="22"/>
      <c r="F2" s="22"/>
      <c r="G2" s="27" t="s">
        <v>73</v>
      </c>
      <c r="H2" s="28">
        <f>CCG_Total!G2/6</f>
        <v>60488835.002416998</v>
      </c>
    </row>
    <row r="3" spans="1:8" ht="23.25" customHeight="1">
      <c r="B3" s="1"/>
      <c r="H3" s="82" t="s">
        <v>70</v>
      </c>
    </row>
    <row r="4" spans="1:8" ht="38.25" customHeight="1">
      <c r="B4" s="79"/>
      <c r="C4" s="32" t="s">
        <v>74</v>
      </c>
      <c r="D4" s="32" t="s">
        <v>75</v>
      </c>
      <c r="E4" s="80" t="s">
        <v>29</v>
      </c>
      <c r="F4" s="32" t="s">
        <v>66</v>
      </c>
      <c r="G4" s="32" t="s">
        <v>31</v>
      </c>
      <c r="H4" s="72" t="s">
        <v>32</v>
      </c>
    </row>
    <row r="5" spans="1:8" s="1" customFormat="1">
      <c r="A5" s="21"/>
      <c r="B5" s="37" t="s">
        <v>33</v>
      </c>
      <c r="C5" s="38">
        <v>2011</v>
      </c>
      <c r="D5" s="38">
        <v>2011</v>
      </c>
      <c r="E5" s="33"/>
      <c r="F5" s="34"/>
      <c r="G5" s="34"/>
      <c r="H5" s="35"/>
    </row>
    <row r="6" spans="1:8">
      <c r="A6" s="39"/>
      <c r="B6" s="40" t="s">
        <v>34</v>
      </c>
      <c r="C6" s="41">
        <v>1392396</v>
      </c>
      <c r="D6" s="41">
        <v>172900</v>
      </c>
      <c r="E6" s="42">
        <f t="shared" ref="E6:E32" si="0">D6/C6</f>
        <v>0.12417444462638502</v>
      </c>
      <c r="F6" s="43">
        <f t="shared" ref="F6:F32" si="1">ROUND(E6/E$32*100,1)</f>
        <v>23.9</v>
      </c>
      <c r="G6" s="44">
        <f t="shared" ref="G6:G31" si="2">IF(F6&gt;F$32,(F6-100)*C6,0)</f>
        <v>0</v>
      </c>
      <c r="H6" s="45">
        <f t="shared" ref="H6:H31" si="3">G6/G$32*$H$2</f>
        <v>0</v>
      </c>
    </row>
    <row r="7" spans="1:8">
      <c r="A7" s="39"/>
      <c r="B7" s="47" t="s">
        <v>35</v>
      </c>
      <c r="C7" s="48">
        <v>985046</v>
      </c>
      <c r="D7" s="48">
        <v>595944</v>
      </c>
      <c r="E7" s="49">
        <f t="shared" si="0"/>
        <v>0.60499103595162051</v>
      </c>
      <c r="F7" s="50">
        <f t="shared" si="1"/>
        <v>116.6</v>
      </c>
      <c r="G7" s="51">
        <f t="shared" si="2"/>
        <v>16351763.599999994</v>
      </c>
      <c r="H7" s="73">
        <f t="shared" si="3"/>
        <v>3607564.2152600009</v>
      </c>
    </row>
    <row r="8" spans="1:8">
      <c r="A8" s="39"/>
      <c r="B8" s="53" t="s">
        <v>36</v>
      </c>
      <c r="C8" s="54">
        <v>381966</v>
      </c>
      <c r="D8" s="54">
        <v>149344</v>
      </c>
      <c r="E8" s="55">
        <f t="shared" si="0"/>
        <v>0.39098767953168606</v>
      </c>
      <c r="F8" s="56">
        <f t="shared" si="1"/>
        <v>75.3</v>
      </c>
      <c r="G8" s="57">
        <f t="shared" si="2"/>
        <v>0</v>
      </c>
      <c r="H8" s="74">
        <f t="shared" si="3"/>
        <v>0</v>
      </c>
    </row>
    <row r="9" spans="1:8">
      <c r="A9" s="39"/>
      <c r="B9" s="47" t="s">
        <v>37</v>
      </c>
      <c r="C9" s="48">
        <v>35382</v>
      </c>
      <c r="D9" s="48">
        <v>107657</v>
      </c>
      <c r="E9" s="49">
        <f t="shared" si="0"/>
        <v>3.0427053303939857</v>
      </c>
      <c r="F9" s="50">
        <f t="shared" si="1"/>
        <v>586.29999999999995</v>
      </c>
      <c r="G9" s="51">
        <f t="shared" si="2"/>
        <v>17206266.599999998</v>
      </c>
      <c r="H9" s="73">
        <f t="shared" si="3"/>
        <v>3796086.6596911526</v>
      </c>
    </row>
    <row r="10" spans="1:8">
      <c r="A10" s="39"/>
      <c r="B10" s="53" t="s">
        <v>38</v>
      </c>
      <c r="C10" s="54">
        <v>147904</v>
      </c>
      <c r="D10" s="54">
        <v>90792</v>
      </c>
      <c r="E10" s="55">
        <f t="shared" si="0"/>
        <v>0.61385763738641286</v>
      </c>
      <c r="F10" s="56">
        <f t="shared" si="1"/>
        <v>118.3</v>
      </c>
      <c r="G10" s="57">
        <f t="shared" si="2"/>
        <v>2706643.1999999997</v>
      </c>
      <c r="H10" s="74">
        <f t="shared" si="3"/>
        <v>597145.93426465767</v>
      </c>
    </row>
    <row r="11" spans="1:8">
      <c r="A11" s="39"/>
      <c r="B11" s="47" t="s">
        <v>39</v>
      </c>
      <c r="C11" s="48">
        <v>35885</v>
      </c>
      <c r="D11" s="48">
        <v>49059</v>
      </c>
      <c r="E11" s="49">
        <f t="shared" si="0"/>
        <v>1.3671171798801727</v>
      </c>
      <c r="F11" s="50">
        <f t="shared" si="1"/>
        <v>263.39999999999998</v>
      </c>
      <c r="G11" s="51">
        <f t="shared" si="2"/>
        <v>5863608.9999999991</v>
      </c>
      <c r="H11" s="73">
        <f t="shared" si="3"/>
        <v>1293643.0906251899</v>
      </c>
    </row>
    <row r="12" spans="1:8">
      <c r="A12" s="39"/>
      <c r="B12" s="53" t="s">
        <v>40</v>
      </c>
      <c r="C12" s="54">
        <v>41311</v>
      </c>
      <c r="D12" s="54">
        <v>27590</v>
      </c>
      <c r="E12" s="55">
        <f t="shared" si="0"/>
        <v>0.66786086030355107</v>
      </c>
      <c r="F12" s="56">
        <f t="shared" si="1"/>
        <v>128.69999999999999</v>
      </c>
      <c r="G12" s="57">
        <f t="shared" si="2"/>
        <v>1185625.6999999995</v>
      </c>
      <c r="H12" s="74">
        <f t="shared" si="3"/>
        <v>261575.50663297196</v>
      </c>
    </row>
    <row r="13" spans="1:8">
      <c r="A13" s="39"/>
      <c r="B13" s="47" t="s">
        <v>41</v>
      </c>
      <c r="C13" s="48">
        <v>39217</v>
      </c>
      <c r="D13" s="48">
        <v>68530</v>
      </c>
      <c r="E13" s="49">
        <f t="shared" si="0"/>
        <v>1.7474564602085829</v>
      </c>
      <c r="F13" s="50">
        <f t="shared" si="1"/>
        <v>336.7</v>
      </c>
      <c r="G13" s="51">
        <f t="shared" si="2"/>
        <v>9282663.9000000004</v>
      </c>
      <c r="H13" s="73">
        <f t="shared" si="3"/>
        <v>2047962.9553796786</v>
      </c>
    </row>
    <row r="14" spans="1:8">
      <c r="A14" s="39"/>
      <c r="B14" s="53" t="s">
        <v>42</v>
      </c>
      <c r="C14" s="54">
        <v>115104</v>
      </c>
      <c r="D14" s="54">
        <v>23869</v>
      </c>
      <c r="E14" s="55">
        <f t="shared" si="0"/>
        <v>0.20736898804559356</v>
      </c>
      <c r="F14" s="56">
        <f t="shared" si="1"/>
        <v>40</v>
      </c>
      <c r="G14" s="57">
        <f t="shared" si="2"/>
        <v>0</v>
      </c>
      <c r="H14" s="74">
        <f t="shared" si="3"/>
        <v>0</v>
      </c>
    </row>
    <row r="15" spans="1:8">
      <c r="A15" s="39"/>
      <c r="B15" s="47" t="s">
        <v>43</v>
      </c>
      <c r="C15" s="48">
        <v>284668</v>
      </c>
      <c r="D15" s="48">
        <v>167070</v>
      </c>
      <c r="E15" s="49">
        <f t="shared" si="0"/>
        <v>0.58689420658451252</v>
      </c>
      <c r="F15" s="50">
        <f t="shared" si="1"/>
        <v>113.1</v>
      </c>
      <c r="G15" s="51">
        <f t="shared" si="2"/>
        <v>3729150.7999999984</v>
      </c>
      <c r="H15" s="73">
        <f t="shared" si="3"/>
        <v>822733.94530900649</v>
      </c>
    </row>
    <row r="16" spans="1:8">
      <c r="A16" s="39"/>
      <c r="B16" s="53" t="s">
        <v>44</v>
      </c>
      <c r="C16" s="54">
        <v>256990</v>
      </c>
      <c r="D16" s="54">
        <v>79049</v>
      </c>
      <c r="E16" s="55">
        <f t="shared" si="0"/>
        <v>0.30759562628896064</v>
      </c>
      <c r="F16" s="56">
        <f t="shared" si="1"/>
        <v>59.3</v>
      </c>
      <c r="G16" s="57">
        <f t="shared" si="2"/>
        <v>0</v>
      </c>
      <c r="H16" s="74">
        <f t="shared" si="3"/>
        <v>0</v>
      </c>
    </row>
    <row r="17" spans="1:8">
      <c r="A17" s="39"/>
      <c r="B17" s="47" t="s">
        <v>45</v>
      </c>
      <c r="C17" s="48">
        <v>186255</v>
      </c>
      <c r="D17" s="48">
        <v>3700</v>
      </c>
      <c r="E17" s="49">
        <f t="shared" si="0"/>
        <v>1.986523851708679E-2</v>
      </c>
      <c r="F17" s="50">
        <f t="shared" si="1"/>
        <v>3.8</v>
      </c>
      <c r="G17" s="51">
        <f t="shared" si="2"/>
        <v>0</v>
      </c>
      <c r="H17" s="73">
        <f t="shared" si="3"/>
        <v>0</v>
      </c>
    </row>
    <row r="18" spans="1:8">
      <c r="A18" s="39"/>
      <c r="B18" s="53" t="s">
        <v>46</v>
      </c>
      <c r="C18" s="54">
        <v>275360</v>
      </c>
      <c r="D18" s="54">
        <v>51756</v>
      </c>
      <c r="E18" s="55">
        <f t="shared" si="0"/>
        <v>0.18795758280069727</v>
      </c>
      <c r="F18" s="56">
        <f t="shared" si="1"/>
        <v>36.200000000000003</v>
      </c>
      <c r="G18" s="57">
        <f t="shared" si="2"/>
        <v>0</v>
      </c>
      <c r="H18" s="74">
        <f t="shared" si="3"/>
        <v>0</v>
      </c>
    </row>
    <row r="19" spans="1:8">
      <c r="A19" s="39"/>
      <c r="B19" s="47" t="s">
        <v>47</v>
      </c>
      <c r="C19" s="48">
        <v>77139</v>
      </c>
      <c r="D19" s="48">
        <v>29842</v>
      </c>
      <c r="E19" s="49">
        <f t="shared" si="0"/>
        <v>0.38686008374492797</v>
      </c>
      <c r="F19" s="50">
        <f t="shared" si="1"/>
        <v>74.5</v>
      </c>
      <c r="G19" s="51">
        <f t="shared" si="2"/>
        <v>0</v>
      </c>
      <c r="H19" s="73">
        <f t="shared" si="3"/>
        <v>0</v>
      </c>
    </row>
    <row r="20" spans="1:8">
      <c r="A20" s="39"/>
      <c r="B20" s="53" t="s">
        <v>48</v>
      </c>
      <c r="C20" s="54">
        <v>53313</v>
      </c>
      <c r="D20" s="54">
        <v>24286</v>
      </c>
      <c r="E20" s="55">
        <f t="shared" si="0"/>
        <v>0.45553617316601952</v>
      </c>
      <c r="F20" s="56">
        <f t="shared" si="1"/>
        <v>87.8</v>
      </c>
      <c r="G20" s="57">
        <f t="shared" si="2"/>
        <v>0</v>
      </c>
      <c r="H20" s="74">
        <f t="shared" si="3"/>
        <v>0</v>
      </c>
    </row>
    <row r="21" spans="1:8">
      <c r="A21" s="39"/>
      <c r="B21" s="47" t="s">
        <v>49</v>
      </c>
      <c r="C21" s="48">
        <v>15743</v>
      </c>
      <c r="D21" s="48">
        <v>17252</v>
      </c>
      <c r="E21" s="49">
        <f t="shared" si="0"/>
        <v>1.0958521247538588</v>
      </c>
      <c r="F21" s="50">
        <f t="shared" si="1"/>
        <v>211.1</v>
      </c>
      <c r="G21" s="51">
        <f t="shared" si="2"/>
        <v>1749047.2999999998</v>
      </c>
      <c r="H21" s="73">
        <f t="shared" si="3"/>
        <v>385878.89383852913</v>
      </c>
    </row>
    <row r="22" spans="1:8">
      <c r="A22" s="39"/>
      <c r="B22" s="53" t="s">
        <v>50</v>
      </c>
      <c r="C22" s="54">
        <v>483156</v>
      </c>
      <c r="D22" s="54">
        <v>202554</v>
      </c>
      <c r="E22" s="55">
        <f t="shared" si="0"/>
        <v>0.41923105580806197</v>
      </c>
      <c r="F22" s="56">
        <f t="shared" si="1"/>
        <v>80.8</v>
      </c>
      <c r="G22" s="57">
        <f t="shared" si="2"/>
        <v>0</v>
      </c>
      <c r="H22" s="74">
        <f t="shared" si="3"/>
        <v>0</v>
      </c>
    </row>
    <row r="23" spans="1:8">
      <c r="A23" s="39"/>
      <c r="B23" s="47" t="s">
        <v>51</v>
      </c>
      <c r="C23" s="48">
        <v>193388</v>
      </c>
      <c r="D23" s="48">
        <v>710544</v>
      </c>
      <c r="E23" s="49">
        <f t="shared" si="0"/>
        <v>3.6741886776842412</v>
      </c>
      <c r="F23" s="50">
        <f t="shared" si="1"/>
        <v>707.9</v>
      </c>
      <c r="G23" s="51">
        <f t="shared" si="2"/>
        <v>117560565.2</v>
      </c>
      <c r="H23" s="73">
        <f t="shared" si="3"/>
        <v>25936486.027798269</v>
      </c>
    </row>
    <row r="24" spans="1:8">
      <c r="A24" s="39"/>
      <c r="B24" s="53" t="s">
        <v>52</v>
      </c>
      <c r="C24" s="54">
        <v>618298</v>
      </c>
      <c r="D24" s="54">
        <v>140373</v>
      </c>
      <c r="E24" s="55">
        <f t="shared" si="0"/>
        <v>0.22703130205823083</v>
      </c>
      <c r="F24" s="56">
        <f t="shared" si="1"/>
        <v>43.7</v>
      </c>
      <c r="G24" s="57">
        <f t="shared" si="2"/>
        <v>0</v>
      </c>
      <c r="H24" s="74">
        <f t="shared" si="3"/>
        <v>0</v>
      </c>
    </row>
    <row r="25" spans="1:8">
      <c r="A25" s="39"/>
      <c r="B25" s="47" t="s">
        <v>53</v>
      </c>
      <c r="C25" s="48">
        <v>251973</v>
      </c>
      <c r="D25" s="48">
        <v>99102</v>
      </c>
      <c r="E25" s="49">
        <f t="shared" si="0"/>
        <v>0.39330404448095629</v>
      </c>
      <c r="F25" s="50">
        <f t="shared" si="1"/>
        <v>75.8</v>
      </c>
      <c r="G25" s="51">
        <f t="shared" si="2"/>
        <v>0</v>
      </c>
      <c r="H25" s="73">
        <f t="shared" si="3"/>
        <v>0</v>
      </c>
    </row>
    <row r="26" spans="1:8">
      <c r="A26" s="39"/>
      <c r="B26" s="53" t="s">
        <v>54</v>
      </c>
      <c r="C26" s="54">
        <v>336943</v>
      </c>
      <c r="D26" s="54">
        <v>281220</v>
      </c>
      <c r="E26" s="55">
        <f t="shared" si="0"/>
        <v>0.83462187966510659</v>
      </c>
      <c r="F26" s="56">
        <f t="shared" si="1"/>
        <v>160.80000000000001</v>
      </c>
      <c r="G26" s="57">
        <f t="shared" si="2"/>
        <v>20486134.400000002</v>
      </c>
      <c r="H26" s="74">
        <f t="shared" si="3"/>
        <v>4519698.7418804746</v>
      </c>
    </row>
    <row r="27" spans="1:8">
      <c r="A27" s="39"/>
      <c r="B27" s="47" t="s">
        <v>55</v>
      </c>
      <c r="C27" s="48">
        <v>725944</v>
      </c>
      <c r="D27" s="48">
        <v>321203</v>
      </c>
      <c r="E27" s="49">
        <f t="shared" si="0"/>
        <v>0.44246250399479847</v>
      </c>
      <c r="F27" s="50">
        <f t="shared" si="1"/>
        <v>85.3</v>
      </c>
      <c r="G27" s="51">
        <f t="shared" si="2"/>
        <v>0</v>
      </c>
      <c r="H27" s="73">
        <f t="shared" si="3"/>
        <v>0</v>
      </c>
    </row>
    <row r="28" spans="1:8">
      <c r="A28" s="39"/>
      <c r="B28" s="53" t="s">
        <v>56</v>
      </c>
      <c r="C28" s="54">
        <v>317022</v>
      </c>
      <c r="D28" s="54">
        <v>522425</v>
      </c>
      <c r="E28" s="55">
        <f t="shared" si="0"/>
        <v>1.6479140248941715</v>
      </c>
      <c r="F28" s="56">
        <f t="shared" si="1"/>
        <v>317.5</v>
      </c>
      <c r="G28" s="57">
        <f t="shared" si="2"/>
        <v>68952285</v>
      </c>
      <c r="H28" s="74">
        <f t="shared" si="3"/>
        <v>15212413.902951058</v>
      </c>
    </row>
    <row r="29" spans="1:8">
      <c r="A29" s="39"/>
      <c r="B29" s="47" t="s">
        <v>57</v>
      </c>
      <c r="C29" s="48">
        <v>173183</v>
      </c>
      <c r="D29" s="48">
        <v>80293</v>
      </c>
      <c r="E29" s="49">
        <f t="shared" si="0"/>
        <v>0.46363095684911337</v>
      </c>
      <c r="F29" s="50">
        <f t="shared" si="1"/>
        <v>89.3</v>
      </c>
      <c r="G29" s="51">
        <f t="shared" si="2"/>
        <v>0</v>
      </c>
      <c r="H29" s="73">
        <f t="shared" si="3"/>
        <v>0</v>
      </c>
    </row>
    <row r="30" spans="1:8">
      <c r="A30" s="39"/>
      <c r="B30" s="53" t="s">
        <v>58</v>
      </c>
      <c r="C30" s="54">
        <v>460534</v>
      </c>
      <c r="D30" s="54">
        <v>28248</v>
      </c>
      <c r="E30" s="55">
        <f t="shared" si="0"/>
        <v>6.1337490825867362E-2</v>
      </c>
      <c r="F30" s="56">
        <f t="shared" si="1"/>
        <v>11.8</v>
      </c>
      <c r="G30" s="57">
        <f t="shared" si="2"/>
        <v>0</v>
      </c>
      <c r="H30" s="74">
        <f t="shared" si="3"/>
        <v>0</v>
      </c>
    </row>
    <row r="31" spans="1:8">
      <c r="A31" s="39"/>
      <c r="B31" s="59" t="s">
        <v>59</v>
      </c>
      <c r="C31" s="48">
        <v>70542</v>
      </c>
      <c r="D31" s="48">
        <v>83855</v>
      </c>
      <c r="E31" s="49">
        <f t="shared" si="0"/>
        <v>1.188724447846673</v>
      </c>
      <c r="F31" s="50">
        <f t="shared" si="1"/>
        <v>229</v>
      </c>
      <c r="G31" s="51">
        <f t="shared" si="2"/>
        <v>9099918</v>
      </c>
      <c r="H31" s="73">
        <f t="shared" si="3"/>
        <v>2007645.1287860086</v>
      </c>
    </row>
    <row r="32" spans="1:8" ht="13.5" customHeight="1">
      <c r="B32" s="65" t="s">
        <v>60</v>
      </c>
      <c r="C32" s="83">
        <v>7954662</v>
      </c>
      <c r="D32" s="83">
        <v>4128457</v>
      </c>
      <c r="E32" s="81">
        <f t="shared" si="0"/>
        <v>0.51899841878888131</v>
      </c>
      <c r="F32" s="76">
        <f t="shared" si="1"/>
        <v>100</v>
      </c>
      <c r="G32" s="77">
        <f>SUM(G6:G31)</f>
        <v>274173672.69999999</v>
      </c>
      <c r="H32" s="78">
        <f>SUM(H6:H31)</f>
        <v>60488835.002416991</v>
      </c>
    </row>
    <row r="33" spans="2:2">
      <c r="B33" s="71"/>
    </row>
  </sheetData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J37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6" width="16" style="1" customWidth="1"/>
    <col min="7" max="7" width="18.140625" style="1" customWidth="1"/>
  </cols>
  <sheetData>
    <row r="1" spans="1:10" ht="21" customHeight="1">
      <c r="B1" s="84" t="str">
        <f>"Résumé CCG "&amp;Info!C30</f>
        <v>Résumé CCG 2014</v>
      </c>
      <c r="C1" s="84"/>
      <c r="E1" s="85"/>
      <c r="F1" s="85"/>
      <c r="G1" s="25" t="str">
        <f>Info!$C$28</f>
        <v>FA_2014_20130902</v>
      </c>
    </row>
    <row r="2" spans="1:10" s="86" customFormat="1" ht="18" customHeight="1">
      <c r="A2" s="21"/>
      <c r="B2" s="87"/>
      <c r="C2" s="88"/>
      <c r="D2" s="89"/>
      <c r="F2" s="90" t="s">
        <v>76</v>
      </c>
      <c r="G2" s="28">
        <v>362933010.01450199</v>
      </c>
    </row>
    <row r="3" spans="1:10" ht="15.75" customHeight="1">
      <c r="C3" s="91"/>
      <c r="D3" s="91"/>
      <c r="E3" s="91"/>
      <c r="F3" s="91"/>
      <c r="G3" s="91"/>
    </row>
    <row r="4" spans="1:10">
      <c r="B4" s="92" t="s">
        <v>77</v>
      </c>
      <c r="C4" s="92"/>
      <c r="H4" s="1"/>
    </row>
    <row r="5" spans="1:10" s="93" customFormat="1" ht="15" customHeight="1">
      <c r="A5" s="21"/>
      <c r="B5" s="79" t="s">
        <v>78</v>
      </c>
      <c r="C5" s="94" t="s">
        <v>79</v>
      </c>
      <c r="D5" s="94" t="s">
        <v>80</v>
      </c>
      <c r="E5" s="94" t="s">
        <v>81</v>
      </c>
      <c r="F5" s="94" t="s">
        <v>82</v>
      </c>
      <c r="G5" s="95" t="str">
        <f>"CCG Total"</f>
        <v>CCG Total</v>
      </c>
    </row>
    <row r="6" spans="1:10" s="93" customFormat="1">
      <c r="A6" s="39"/>
      <c r="B6" s="40" t="s">
        <v>34</v>
      </c>
      <c r="C6" s="44">
        <f>CCG_1!$H6</f>
        <v>0</v>
      </c>
      <c r="D6" s="44">
        <f>CCG_2!$G6</f>
        <v>0</v>
      </c>
      <c r="E6" s="44">
        <f>CCG_3!$H6</f>
        <v>0</v>
      </c>
      <c r="F6" s="44">
        <f>CCG_4!$H6</f>
        <v>0</v>
      </c>
      <c r="G6" s="96">
        <f t="shared" ref="G6:G31" si="0">SUM(C6:F6)</f>
        <v>0</v>
      </c>
      <c r="J6" s="97"/>
    </row>
    <row r="7" spans="1:10" s="93" customFormat="1">
      <c r="A7" s="39"/>
      <c r="B7" s="47" t="s">
        <v>35</v>
      </c>
      <c r="C7" s="51">
        <f>CCG_1!$H7</f>
        <v>2020793.6799640253</v>
      </c>
      <c r="D7" s="51">
        <f>CCG_2!$G7</f>
        <v>1591897.4046208197</v>
      </c>
      <c r="E7" s="51">
        <f>CCG_3!$H7</f>
        <v>20697548.49620318</v>
      </c>
      <c r="F7" s="51">
        <f>CCG_4!$H7</f>
        <v>3607564.2152600009</v>
      </c>
      <c r="G7" s="98">
        <f t="shared" si="0"/>
        <v>27917803.796048023</v>
      </c>
      <c r="J7" s="97"/>
    </row>
    <row r="8" spans="1:10" s="93" customFormat="1">
      <c r="A8" s="39"/>
      <c r="B8" s="53" t="s">
        <v>36</v>
      </c>
      <c r="C8" s="57">
        <f>CCG_1!$H8</f>
        <v>0</v>
      </c>
      <c r="D8" s="57">
        <f>CCG_2!$G8</f>
        <v>0</v>
      </c>
      <c r="E8" s="57">
        <f>CCG_3!$H8</f>
        <v>6281367.5083122244</v>
      </c>
      <c r="F8" s="57">
        <f>CCG_4!$H8</f>
        <v>0</v>
      </c>
      <c r="G8" s="99">
        <f t="shared" si="0"/>
        <v>6281367.5083122244</v>
      </c>
      <c r="J8" s="97"/>
    </row>
    <row r="9" spans="1:10" s="93" customFormat="1">
      <c r="A9" s="39"/>
      <c r="B9" s="47" t="s">
        <v>37</v>
      </c>
      <c r="C9" s="51">
        <f>CCG_1!$H9</f>
        <v>544441.19551530282</v>
      </c>
      <c r="D9" s="51">
        <f>CCG_2!$G9</f>
        <v>5689150.2007989921</v>
      </c>
      <c r="E9" s="51">
        <f>CCG_3!$H9</f>
        <v>1547678.8306998764</v>
      </c>
      <c r="F9" s="51">
        <f>CCG_4!$H9</f>
        <v>3796086.6596911526</v>
      </c>
      <c r="G9" s="98">
        <f t="shared" si="0"/>
        <v>11577356.886705324</v>
      </c>
      <c r="J9" s="97"/>
    </row>
    <row r="10" spans="1:10" s="93" customFormat="1">
      <c r="A10" s="39"/>
      <c r="B10" s="53" t="s">
        <v>38</v>
      </c>
      <c r="C10" s="57">
        <f>CCG_1!$H10</f>
        <v>2220931.7573462883</v>
      </c>
      <c r="D10" s="57">
        <f>CCG_2!$G10</f>
        <v>2130125.6347345049</v>
      </c>
      <c r="E10" s="57">
        <f>CCG_3!$H10</f>
        <v>1593049.65797132</v>
      </c>
      <c r="F10" s="57">
        <f>CCG_4!$H10</f>
        <v>597145.93426465767</v>
      </c>
      <c r="G10" s="99">
        <f t="shared" si="0"/>
        <v>6541252.9843167709</v>
      </c>
      <c r="J10" s="97"/>
    </row>
    <row r="11" spans="1:10" s="93" customFormat="1">
      <c r="A11" s="39"/>
      <c r="B11" s="47" t="s">
        <v>39</v>
      </c>
      <c r="C11" s="51">
        <f>CCG_1!$H11</f>
        <v>452443.70169242204</v>
      </c>
      <c r="D11" s="51">
        <f>CCG_2!$G11</f>
        <v>2870295.697611039</v>
      </c>
      <c r="E11" s="51">
        <f>CCG_3!$H11</f>
        <v>1380388.3712757074</v>
      </c>
      <c r="F11" s="51">
        <f>CCG_4!$H11</f>
        <v>1293643.0906251899</v>
      </c>
      <c r="G11" s="98">
        <f t="shared" si="0"/>
        <v>5996770.8612043587</v>
      </c>
      <c r="J11" s="97"/>
    </row>
    <row r="12" spans="1:10" s="93" customFormat="1">
      <c r="A12" s="39"/>
      <c r="B12" s="53" t="s">
        <v>40</v>
      </c>
      <c r="C12" s="57">
        <f>CCG_1!$H12</f>
        <v>0</v>
      </c>
      <c r="D12" s="57">
        <f>CCG_2!$G12</f>
        <v>538099.46737921168</v>
      </c>
      <c r="E12" s="57">
        <f>CCG_3!$H12</f>
        <v>497496.89693027595</v>
      </c>
      <c r="F12" s="57">
        <f>CCG_4!$H12</f>
        <v>261575.50663297196</v>
      </c>
      <c r="G12" s="99">
        <f t="shared" si="0"/>
        <v>1297171.8709424597</v>
      </c>
      <c r="J12" s="97"/>
    </row>
    <row r="13" spans="1:10" s="93" customFormat="1">
      <c r="A13" s="39"/>
      <c r="B13" s="47" t="s">
        <v>41</v>
      </c>
      <c r="C13" s="51">
        <f>CCG_1!$H13</f>
        <v>0</v>
      </c>
      <c r="D13" s="51">
        <f>CCG_2!$G13</f>
        <v>3316508.975954256</v>
      </c>
      <c r="E13" s="51">
        <f>CCG_3!$H13</f>
        <v>6244.3576806740766</v>
      </c>
      <c r="F13" s="51">
        <f>CCG_4!$H13</f>
        <v>2047962.9553796786</v>
      </c>
      <c r="G13" s="98">
        <f t="shared" si="0"/>
        <v>5370716.2890146086</v>
      </c>
      <c r="J13" s="97"/>
    </row>
    <row r="14" spans="1:10" s="93" customFormat="1">
      <c r="A14" s="39"/>
      <c r="B14" s="53" t="s">
        <v>42</v>
      </c>
      <c r="C14" s="57">
        <f>CCG_1!$H14</f>
        <v>0</v>
      </c>
      <c r="D14" s="57">
        <f>CCG_2!$G14</f>
        <v>0</v>
      </c>
      <c r="E14" s="57">
        <f>CCG_3!$H14</f>
        <v>0</v>
      </c>
      <c r="F14" s="57">
        <f>CCG_4!$H14</f>
        <v>0</v>
      </c>
      <c r="G14" s="99">
        <f t="shared" si="0"/>
        <v>0</v>
      </c>
      <c r="J14" s="97"/>
    </row>
    <row r="15" spans="1:10" s="93" customFormat="1">
      <c r="A15" s="39"/>
      <c r="B15" s="47" t="s">
        <v>43</v>
      </c>
      <c r="C15" s="51">
        <f>CCG_1!$H15</f>
        <v>1702792.463080229</v>
      </c>
      <c r="D15" s="51">
        <f>CCG_2!$G15</f>
        <v>0</v>
      </c>
      <c r="E15" s="51">
        <f>CCG_3!$H15</f>
        <v>7118191.669337214</v>
      </c>
      <c r="F15" s="51">
        <f>CCG_4!$H15</f>
        <v>822733.94530900649</v>
      </c>
      <c r="G15" s="98">
        <f t="shared" si="0"/>
        <v>9643718.077726448</v>
      </c>
      <c r="J15" s="97"/>
    </row>
    <row r="16" spans="1:10" s="93" customFormat="1">
      <c r="A16" s="39"/>
      <c r="B16" s="53" t="s">
        <v>44</v>
      </c>
      <c r="C16" s="57">
        <f>CCG_1!$H16</f>
        <v>0</v>
      </c>
      <c r="D16" s="57">
        <f>CCG_2!$G16</f>
        <v>0</v>
      </c>
      <c r="E16" s="57">
        <f>CCG_3!$H16</f>
        <v>0</v>
      </c>
      <c r="F16" s="57">
        <f>CCG_4!$H16</f>
        <v>0</v>
      </c>
      <c r="G16" s="99">
        <f t="shared" si="0"/>
        <v>0</v>
      </c>
      <c r="J16" s="97"/>
    </row>
    <row r="17" spans="1:10" s="93" customFormat="1">
      <c r="A17" s="39"/>
      <c r="B17" s="47" t="s">
        <v>45</v>
      </c>
      <c r="C17" s="51">
        <f>CCG_1!$H17</f>
        <v>0</v>
      </c>
      <c r="D17" s="51">
        <f>CCG_2!$G17</f>
        <v>0</v>
      </c>
      <c r="E17" s="51">
        <f>CCG_3!$H17</f>
        <v>0</v>
      </c>
      <c r="F17" s="51">
        <f>CCG_4!$H17</f>
        <v>0</v>
      </c>
      <c r="G17" s="98">
        <f t="shared" si="0"/>
        <v>0</v>
      </c>
      <c r="J17" s="97"/>
    </row>
    <row r="18" spans="1:10" s="93" customFormat="1">
      <c r="A18" s="39"/>
      <c r="B18" s="53" t="s">
        <v>46</v>
      </c>
      <c r="C18" s="57">
        <f>CCG_1!$H18</f>
        <v>0</v>
      </c>
      <c r="D18" s="57">
        <f>CCG_2!$G18</f>
        <v>0</v>
      </c>
      <c r="E18" s="57">
        <f>CCG_3!$H18</f>
        <v>0</v>
      </c>
      <c r="F18" s="57">
        <f>CCG_4!$H18</f>
        <v>0</v>
      </c>
      <c r="G18" s="99">
        <f t="shared" si="0"/>
        <v>0</v>
      </c>
      <c r="J18" s="97"/>
    </row>
    <row r="19" spans="1:10" s="93" customFormat="1">
      <c r="A19" s="39"/>
      <c r="B19" s="47" t="s">
        <v>47</v>
      </c>
      <c r="C19" s="51">
        <f>CCG_1!$H19</f>
        <v>0</v>
      </c>
      <c r="D19" s="51">
        <f>CCG_2!$G19</f>
        <v>0</v>
      </c>
      <c r="E19" s="51">
        <f>CCG_3!$H19</f>
        <v>0</v>
      </c>
      <c r="F19" s="51">
        <f>CCG_4!$H19</f>
        <v>0</v>
      </c>
      <c r="G19" s="98">
        <f t="shared" si="0"/>
        <v>0</v>
      </c>
      <c r="J19" s="97"/>
    </row>
    <row r="20" spans="1:10" s="93" customFormat="1">
      <c r="A20" s="39"/>
      <c r="B20" s="53" t="s">
        <v>48</v>
      </c>
      <c r="C20" s="57">
        <f>CCG_1!$H20</f>
        <v>16678800.375189332</v>
      </c>
      <c r="D20" s="57">
        <f>CCG_2!$G20</f>
        <v>214144.82170908968</v>
      </c>
      <c r="E20" s="57">
        <f>CCG_3!$H20</f>
        <v>1957454.6425570583</v>
      </c>
      <c r="F20" s="57">
        <f>CCG_4!$H20</f>
        <v>0</v>
      </c>
      <c r="G20" s="99">
        <f t="shared" si="0"/>
        <v>18850399.839455482</v>
      </c>
      <c r="J20" s="97"/>
    </row>
    <row r="21" spans="1:10" s="93" customFormat="1">
      <c r="A21" s="39"/>
      <c r="B21" s="47" t="s">
        <v>49</v>
      </c>
      <c r="C21" s="51">
        <f>CCG_1!$H21</f>
        <v>4972040.4443909414</v>
      </c>
      <c r="D21" s="51">
        <f>CCG_2!$G21</f>
        <v>384405.10008195951</v>
      </c>
      <c r="E21" s="51">
        <f>CCG_3!$H21</f>
        <v>2705614.4668457774</v>
      </c>
      <c r="F21" s="51">
        <f>CCG_4!$H21</f>
        <v>385878.89383852913</v>
      </c>
      <c r="G21" s="98">
        <f t="shared" si="0"/>
        <v>8447938.9051572066</v>
      </c>
      <c r="J21" s="97"/>
    </row>
    <row r="22" spans="1:10" s="93" customFormat="1">
      <c r="A22" s="39"/>
      <c r="B22" s="53" t="s">
        <v>50</v>
      </c>
      <c r="C22" s="57">
        <f>CCG_1!$H22</f>
        <v>0</v>
      </c>
      <c r="D22" s="57">
        <f>CCG_2!$G22</f>
        <v>0</v>
      </c>
      <c r="E22" s="57">
        <f>CCG_3!$H22</f>
        <v>2165376.9737786977</v>
      </c>
      <c r="F22" s="57">
        <f>CCG_4!$H22</f>
        <v>0</v>
      </c>
      <c r="G22" s="99">
        <f t="shared" si="0"/>
        <v>2165376.9737786977</v>
      </c>
      <c r="J22" s="97"/>
    </row>
    <row r="23" spans="1:10" s="93" customFormat="1">
      <c r="A23" s="39"/>
      <c r="B23" s="47" t="s">
        <v>51</v>
      </c>
      <c r="C23" s="51">
        <f>CCG_1!$H23</f>
        <v>41632158.719795085</v>
      </c>
      <c r="D23" s="51">
        <f>CCG_2!$G23</f>
        <v>62826169.141182765</v>
      </c>
      <c r="E23" s="51">
        <f>CCG_3!$H23</f>
        <v>8755928.8645531274</v>
      </c>
      <c r="F23" s="51">
        <f>CCG_4!$H23</f>
        <v>25936486.027798269</v>
      </c>
      <c r="G23" s="98">
        <f t="shared" si="0"/>
        <v>139150742.75332925</v>
      </c>
      <c r="J23" s="97"/>
    </row>
    <row r="24" spans="1:10" s="93" customFormat="1">
      <c r="A24" s="39"/>
      <c r="B24" s="53" t="s">
        <v>52</v>
      </c>
      <c r="C24" s="57">
        <f>CCG_1!$H24</f>
        <v>0</v>
      </c>
      <c r="D24" s="57">
        <f>CCG_2!$G24</f>
        <v>0</v>
      </c>
      <c r="E24" s="57">
        <f>CCG_3!$H24</f>
        <v>0</v>
      </c>
      <c r="F24" s="57">
        <f>CCG_4!$H24</f>
        <v>0</v>
      </c>
      <c r="G24" s="99">
        <f t="shared" si="0"/>
        <v>0</v>
      </c>
      <c r="J24" s="97"/>
    </row>
    <row r="25" spans="1:10" s="93" customFormat="1">
      <c r="A25" s="39"/>
      <c r="B25" s="47" t="s">
        <v>53</v>
      </c>
      <c r="C25" s="51">
        <f>CCG_1!$H25</f>
        <v>0</v>
      </c>
      <c r="D25" s="51">
        <f>CCG_2!$G25</f>
        <v>0</v>
      </c>
      <c r="E25" s="51">
        <f>CCG_3!$H25</f>
        <v>3989643.109109092</v>
      </c>
      <c r="F25" s="51">
        <f>CCG_4!$H25</f>
        <v>0</v>
      </c>
      <c r="G25" s="98">
        <f t="shared" si="0"/>
        <v>3989643.109109092</v>
      </c>
      <c r="J25" s="97"/>
    </row>
    <row r="26" spans="1:10" s="93" customFormat="1">
      <c r="A26" s="39"/>
      <c r="B26" s="53" t="s">
        <v>54</v>
      </c>
      <c r="C26" s="57">
        <f>CCG_1!$H26</f>
        <v>0</v>
      </c>
      <c r="D26" s="57">
        <f>CCG_2!$G26</f>
        <v>9901853.5927073751</v>
      </c>
      <c r="E26" s="57">
        <f>CCG_3!$H26</f>
        <v>0</v>
      </c>
      <c r="F26" s="57">
        <f>CCG_4!$H26</f>
        <v>4519698.7418804746</v>
      </c>
      <c r="G26" s="99">
        <f t="shared" si="0"/>
        <v>14421552.33458785</v>
      </c>
      <c r="J26" s="97"/>
    </row>
    <row r="27" spans="1:10" s="93" customFormat="1">
      <c r="A27" s="39"/>
      <c r="B27" s="47" t="s">
        <v>55</v>
      </c>
      <c r="C27" s="51">
        <f>CCG_1!$H27</f>
        <v>0</v>
      </c>
      <c r="D27" s="51">
        <f>CCG_2!$G27</f>
        <v>0</v>
      </c>
      <c r="E27" s="51">
        <f>CCG_3!$H27</f>
        <v>0</v>
      </c>
      <c r="F27" s="51">
        <f>CCG_4!$H27</f>
        <v>0</v>
      </c>
      <c r="G27" s="98">
        <f t="shared" si="0"/>
        <v>0</v>
      </c>
      <c r="J27" s="97"/>
    </row>
    <row r="28" spans="1:10" s="93" customFormat="1">
      <c r="A28" s="39"/>
      <c r="B28" s="53" t="s">
        <v>56</v>
      </c>
      <c r="C28" s="57">
        <f>CCG_1!$H28</f>
        <v>29277482.252936266</v>
      </c>
      <c r="D28" s="57">
        <f>CCG_2!$G28</f>
        <v>29373039.072613418</v>
      </c>
      <c r="E28" s="57">
        <f>CCG_3!$H28</f>
        <v>368653.57587667211</v>
      </c>
      <c r="F28" s="57">
        <f>CCG_4!$H28</f>
        <v>15212413.902951058</v>
      </c>
      <c r="G28" s="99">
        <f t="shared" si="0"/>
        <v>74231588.804377422</v>
      </c>
      <c r="J28" s="97"/>
    </row>
    <row r="29" spans="1:10" s="93" customFormat="1">
      <c r="A29" s="39"/>
      <c r="B29" s="47" t="s">
        <v>57</v>
      </c>
      <c r="C29" s="51">
        <f>CCG_1!$H29</f>
        <v>20599020.004012663</v>
      </c>
      <c r="D29" s="51">
        <f>CCG_2!$G29</f>
        <v>2141980.895440584</v>
      </c>
      <c r="E29" s="51">
        <f>CCG_3!$H29</f>
        <v>0</v>
      </c>
      <c r="F29" s="51">
        <f>CCG_4!$H29</f>
        <v>0</v>
      </c>
      <c r="G29" s="98">
        <f t="shared" si="0"/>
        <v>22741000.899453245</v>
      </c>
      <c r="J29" s="97"/>
    </row>
    <row r="30" spans="1:10" s="93" customFormat="1">
      <c r="A30" s="39"/>
      <c r="B30" s="53" t="s">
        <v>58</v>
      </c>
      <c r="C30" s="57">
        <f>CCG_1!$H30</f>
        <v>0</v>
      </c>
      <c r="D30" s="57">
        <f>CCG_2!$G30</f>
        <v>0</v>
      </c>
      <c r="E30" s="57">
        <f>CCG_3!$H30</f>
        <v>0</v>
      </c>
      <c r="F30" s="57">
        <f>CCG_4!$H30</f>
        <v>0</v>
      </c>
      <c r="G30" s="99">
        <f t="shared" si="0"/>
        <v>0</v>
      </c>
      <c r="J30" s="97"/>
    </row>
    <row r="31" spans="1:10" s="93" customFormat="1">
      <c r="A31" s="39"/>
      <c r="B31" s="59" t="s">
        <v>59</v>
      </c>
      <c r="C31" s="51">
        <f>CCG_1!$H31</f>
        <v>876765.41091143631</v>
      </c>
      <c r="D31" s="51">
        <f>CCG_2!$G31</f>
        <v>0</v>
      </c>
      <c r="E31" s="51">
        <f>CCG_3!$H31</f>
        <v>1424197.5812860965</v>
      </c>
      <c r="F31" s="51">
        <f>CCG_4!$H31</f>
        <v>2007645.1287860086</v>
      </c>
      <c r="G31" s="98">
        <f t="shared" si="0"/>
        <v>4308608.120983541</v>
      </c>
      <c r="J31" s="97"/>
    </row>
    <row r="32" spans="1:10" s="93" customFormat="1" ht="15" customHeight="1">
      <c r="A32" s="21"/>
      <c r="B32" s="65" t="s">
        <v>60</v>
      </c>
      <c r="C32" s="77">
        <f>SUM(C6:C31)</f>
        <v>120977670.00483398</v>
      </c>
      <c r="D32" s="77">
        <f>SUM(D6:D31)</f>
        <v>120977670.00483401</v>
      </c>
      <c r="E32" s="77">
        <f>SUM(E6:E31)</f>
        <v>60488835.002416998</v>
      </c>
      <c r="F32" s="77">
        <f>SUM(F6:F31)</f>
        <v>60488835.002416991</v>
      </c>
      <c r="G32" s="100">
        <f>SUM(G6:G31)</f>
        <v>362933010.01450199</v>
      </c>
      <c r="J32" s="101"/>
    </row>
    <row r="33" spans="2:8">
      <c r="B33" s="71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CCG_1</vt:lpstr>
      <vt:lpstr>CCG_2</vt:lpstr>
      <vt:lpstr>CCG_3</vt:lpstr>
      <vt:lpstr>CCG_4</vt:lpstr>
      <vt:lpstr>CCG_Total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2011-12-23T16:56:08Z</cp:lastPrinted>
  <dcterms:created xsi:type="dcterms:W3CDTF">2010-11-03T16:49:36Z</dcterms:created>
  <dcterms:modified xsi:type="dcterms:W3CDTF">2013-10-09T13:13:02Z</dcterms:modified>
</cp:coreProperties>
</file>