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025" windowWidth="19440" windowHeight="5070"/>
  </bookViews>
  <sheets>
    <sheet name="Info" sheetId="1" r:id="rId1"/>
    <sheet name="CCG_1" sheetId="2" r:id="rId2"/>
    <sheet name="CCG_2" sheetId="3" r:id="rId3"/>
    <sheet name="CCG_3" sheetId="4" r:id="rId4"/>
    <sheet name="CCG_4" sheetId="5" r:id="rId5"/>
    <sheet name="CCG_Total" sheetId="6" r:id="rId6"/>
  </sheets>
  <definedNames>
    <definedName name="_xlnm.Print_Area">#REF!</definedName>
    <definedName name="_xlnm.Print_Titles">#REF!</definedName>
  </definedNames>
  <calcPr calcId="125725"/>
</workbook>
</file>

<file path=xl/calcChain.xml><?xml version="1.0" encoding="utf-8"?>
<calcChain xmlns="http://schemas.openxmlformats.org/spreadsheetml/2006/main">
  <c r="G5" i="6"/>
  <c r="G1"/>
  <c r="B1"/>
  <c r="E32" i="5"/>
  <c r="F32" s="1"/>
  <c r="E31"/>
  <c r="F31" s="1"/>
  <c r="G31" s="1"/>
  <c r="E30"/>
  <c r="F30" s="1"/>
  <c r="G30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G21" s="1"/>
  <c r="E20"/>
  <c r="F20" s="1"/>
  <c r="G20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8"/>
  <c r="F8" s="1"/>
  <c r="G8" s="1"/>
  <c r="E7"/>
  <c r="F7" s="1"/>
  <c r="G7" s="1"/>
  <c r="E6"/>
  <c r="F6" s="1"/>
  <c r="G6" s="1"/>
  <c r="H2"/>
  <c r="B2"/>
  <c r="H1"/>
  <c r="D31" i="4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D23"/>
  <c r="E23" s="1"/>
  <c r="D22"/>
  <c r="E22" s="1"/>
  <c r="E21"/>
  <c r="D21"/>
  <c r="D20"/>
  <c r="E20" s="1"/>
  <c r="D19"/>
  <c r="E19" s="1"/>
  <c r="D18"/>
  <c r="E18" s="1"/>
  <c r="D17"/>
  <c r="E17" s="1"/>
  <c r="D16"/>
  <c r="E16" s="1"/>
  <c r="D15"/>
  <c r="E15" s="1"/>
  <c r="D14"/>
  <c r="E14" s="1"/>
  <c r="E13"/>
  <c r="D13"/>
  <c r="D12"/>
  <c r="E12" s="1"/>
  <c r="D11"/>
  <c r="E11" s="1"/>
  <c r="D10"/>
  <c r="E10" s="1"/>
  <c r="D9"/>
  <c r="E9" s="1"/>
  <c r="D8"/>
  <c r="E8" s="1"/>
  <c r="D7"/>
  <c r="E7" s="1"/>
  <c r="D6"/>
  <c r="D5"/>
  <c r="H2"/>
  <c r="B2"/>
  <c r="H1"/>
  <c r="E32" i="3"/>
  <c r="E31"/>
  <c r="F31" s="1"/>
  <c r="F30"/>
  <c r="E30"/>
  <c r="E29"/>
  <c r="F29" s="1"/>
  <c r="F28"/>
  <c r="E28"/>
  <c r="E27"/>
  <c r="F27" s="1"/>
  <c r="F26"/>
  <c r="E26"/>
  <c r="E25"/>
  <c r="F25" s="1"/>
  <c r="F24"/>
  <c r="E24"/>
  <c r="E23"/>
  <c r="F23" s="1"/>
  <c r="F22"/>
  <c r="E22"/>
  <c r="E21"/>
  <c r="F21" s="1"/>
  <c r="F20"/>
  <c r="E20"/>
  <c r="E19"/>
  <c r="F19" s="1"/>
  <c r="F18"/>
  <c r="E18"/>
  <c r="E17"/>
  <c r="F17" s="1"/>
  <c r="F16"/>
  <c r="E16"/>
  <c r="E15"/>
  <c r="F15" s="1"/>
  <c r="F14"/>
  <c r="E14"/>
  <c r="E13"/>
  <c r="F13" s="1"/>
  <c r="F12"/>
  <c r="E12"/>
  <c r="E11"/>
  <c r="F11" s="1"/>
  <c r="F10"/>
  <c r="E10"/>
  <c r="E9"/>
  <c r="F9" s="1"/>
  <c r="F8"/>
  <c r="E8"/>
  <c r="E7"/>
  <c r="F7" s="1"/>
  <c r="F6"/>
  <c r="E6"/>
  <c r="G2"/>
  <c r="B2"/>
  <c r="G1"/>
  <c r="E32" i="2"/>
  <c r="F32" s="1"/>
  <c r="E31"/>
  <c r="F31" s="1"/>
  <c r="G31" s="1"/>
  <c r="E30"/>
  <c r="F30" s="1"/>
  <c r="G30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G21" s="1"/>
  <c r="E20"/>
  <c r="F20" s="1"/>
  <c r="G20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8"/>
  <c r="F8" s="1"/>
  <c r="G8" s="1"/>
  <c r="E7"/>
  <c r="F7" s="1"/>
  <c r="G7" s="1"/>
  <c r="F6"/>
  <c r="G6" s="1"/>
  <c r="E6"/>
  <c r="H2"/>
  <c r="B2"/>
  <c r="H1"/>
  <c r="A6" i="1"/>
  <c r="D32" i="4" l="1"/>
  <c r="E32" s="1"/>
  <c r="F32" s="1"/>
  <c r="G32" i="2"/>
  <c r="H6" s="1"/>
  <c r="H9"/>
  <c r="C9" i="6" s="1"/>
  <c r="H13" i="2"/>
  <c r="C13" i="6" s="1"/>
  <c r="H17" i="2"/>
  <c r="C17" i="6" s="1"/>
  <c r="H21" i="2"/>
  <c r="C21" i="6" s="1"/>
  <c r="H25" i="2"/>
  <c r="C25" i="6" s="1"/>
  <c r="H29" i="2"/>
  <c r="C29" i="6" s="1"/>
  <c r="H8" i="2"/>
  <c r="C8" i="6" s="1"/>
  <c r="H12" i="2"/>
  <c r="C12" i="6" s="1"/>
  <c r="H16" i="2"/>
  <c r="C16" i="6" s="1"/>
  <c r="H20" i="2"/>
  <c r="C20" i="6" s="1"/>
  <c r="H24" i="2"/>
  <c r="C24" i="6" s="1"/>
  <c r="H28" i="2"/>
  <c r="C28" i="6" s="1"/>
  <c r="H30" i="2"/>
  <c r="C30" i="6" s="1"/>
  <c r="F32" i="3"/>
  <c r="G9" s="1"/>
  <c r="D9" i="6" s="1"/>
  <c r="G8" i="3"/>
  <c r="D8" i="6" s="1"/>
  <c r="G12" i="3"/>
  <c r="D12" i="6" s="1"/>
  <c r="G17" i="3"/>
  <c r="D17" i="6" s="1"/>
  <c r="G21" i="3"/>
  <c r="D21" i="6" s="1"/>
  <c r="G25" i="3"/>
  <c r="D25" i="6" s="1"/>
  <c r="G29" i="3"/>
  <c r="D29" i="6" s="1"/>
  <c r="F8" i="4"/>
  <c r="G8" s="1"/>
  <c r="F12"/>
  <c r="G12" s="1"/>
  <c r="F16"/>
  <c r="G16" s="1"/>
  <c r="F20"/>
  <c r="G20" s="1"/>
  <c r="F24"/>
  <c r="G24" s="1"/>
  <c r="F28"/>
  <c r="G28" s="1"/>
  <c r="H7" i="5"/>
  <c r="F7" i="6" s="1"/>
  <c r="H11" i="5"/>
  <c r="F11" i="6" s="1"/>
  <c r="H15" i="5"/>
  <c r="F15" i="6" s="1"/>
  <c r="H19" i="5"/>
  <c r="F19" i="6" s="1"/>
  <c r="H23" i="5"/>
  <c r="F23" i="6" s="1"/>
  <c r="H27" i="5"/>
  <c r="F27" i="6" s="1"/>
  <c r="H31" i="5"/>
  <c r="F31" i="6" s="1"/>
  <c r="G32" i="5"/>
  <c r="H9" s="1"/>
  <c r="F9" i="6" s="1"/>
  <c r="H6" i="5"/>
  <c r="G15" i="3"/>
  <c r="D15" i="6" s="1"/>
  <c r="G16" i="3"/>
  <c r="D16" i="6" s="1"/>
  <c r="G19" i="3"/>
  <c r="D19" i="6" s="1"/>
  <c r="G20" i="3"/>
  <c r="D20" i="6" s="1"/>
  <c r="G23" i="3"/>
  <c r="D23" i="6" s="1"/>
  <c r="G24" i="3"/>
  <c r="D24" i="6" s="1"/>
  <c r="G27" i="3"/>
  <c r="D27" i="6" s="1"/>
  <c r="G28" i="3"/>
  <c r="D28" i="6" s="1"/>
  <c r="G31" i="3"/>
  <c r="D31" i="6" s="1"/>
  <c r="F7" i="4"/>
  <c r="G7" s="1"/>
  <c r="F11"/>
  <c r="G11" s="1"/>
  <c r="F15"/>
  <c r="G15" s="1"/>
  <c r="F19"/>
  <c r="G19" s="1"/>
  <c r="F23"/>
  <c r="G23" s="1"/>
  <c r="F27"/>
  <c r="G27" s="1"/>
  <c r="F31"/>
  <c r="G31" s="1"/>
  <c r="H8" i="5"/>
  <c r="F8" i="6" s="1"/>
  <c r="H10" i="5"/>
  <c r="F10" i="6" s="1"/>
  <c r="H12" i="5"/>
  <c r="F12" i="6" s="1"/>
  <c r="H14" i="5"/>
  <c r="F14" i="6" s="1"/>
  <c r="H16" i="5"/>
  <c r="F16" i="6" s="1"/>
  <c r="H18" i="5"/>
  <c r="F18" i="6" s="1"/>
  <c r="H20" i="5"/>
  <c r="F20" i="6" s="1"/>
  <c r="H22" i="5"/>
  <c r="F22" i="6" s="1"/>
  <c r="H24" i="5"/>
  <c r="F24" i="6" s="1"/>
  <c r="H26" i="5"/>
  <c r="F26" i="6" s="1"/>
  <c r="H28" i="5"/>
  <c r="F28" i="6" s="1"/>
  <c r="H30" i="5"/>
  <c r="F30" i="6" s="1"/>
  <c r="E6" i="4"/>
  <c r="F6" l="1"/>
  <c r="G6" s="1"/>
  <c r="F30"/>
  <c r="G30" s="1"/>
  <c r="F26"/>
  <c r="G26" s="1"/>
  <c r="F22"/>
  <c r="G22" s="1"/>
  <c r="F18"/>
  <c r="G18" s="1"/>
  <c r="F14"/>
  <c r="G14" s="1"/>
  <c r="F10"/>
  <c r="G10" s="1"/>
  <c r="F29"/>
  <c r="G29" s="1"/>
  <c r="F25"/>
  <c r="G25" s="1"/>
  <c r="H25" s="1"/>
  <c r="E25" i="6" s="1"/>
  <c r="G25" s="1"/>
  <c r="F21" i="4"/>
  <c r="G21" s="1"/>
  <c r="F17"/>
  <c r="G17" s="1"/>
  <c r="H17" s="1"/>
  <c r="E17" i="6" s="1"/>
  <c r="G17" s="1"/>
  <c r="F13" i="4"/>
  <c r="G13" s="1"/>
  <c r="F9"/>
  <c r="G9" s="1"/>
  <c r="H9" s="1"/>
  <c r="E9" i="6" s="1"/>
  <c r="G9" s="1"/>
  <c r="C6"/>
  <c r="G32" i="4"/>
  <c r="H6" s="1"/>
  <c r="H18"/>
  <c r="E18" i="6" s="1"/>
  <c r="H29" i="5"/>
  <c r="F29" i="6" s="1"/>
  <c r="H25" i="5"/>
  <c r="F25" i="6" s="1"/>
  <c r="H21" i="5"/>
  <c r="F21" i="6" s="1"/>
  <c r="H17" i="5"/>
  <c r="F17" i="6" s="1"/>
  <c r="H13" i="5"/>
  <c r="F13" i="6" s="1"/>
  <c r="H29" i="4"/>
  <c r="E29" i="6" s="1"/>
  <c r="H21" i="4"/>
  <c r="E21" i="6" s="1"/>
  <c r="H13" i="4"/>
  <c r="E13" i="6" s="1"/>
  <c r="G30" i="3"/>
  <c r="D30" i="6" s="1"/>
  <c r="G26" i="3"/>
  <c r="D26" i="6" s="1"/>
  <c r="G22" i="3"/>
  <c r="D22" i="6" s="1"/>
  <c r="G18" i="3"/>
  <c r="D18" i="6" s="1"/>
  <c r="G14" i="3"/>
  <c r="D14" i="6" s="1"/>
  <c r="G10" i="3"/>
  <c r="D10" i="6" s="1"/>
  <c r="G6" i="3"/>
  <c r="G11"/>
  <c r="D11" i="6" s="1"/>
  <c r="H26" i="2"/>
  <c r="C26" i="6" s="1"/>
  <c r="H22" i="2"/>
  <c r="C22" i="6" s="1"/>
  <c r="H18" i="2"/>
  <c r="C18" i="6" s="1"/>
  <c r="G18" s="1"/>
  <c r="H14" i="2"/>
  <c r="C14" i="6" s="1"/>
  <c r="H10" i="2"/>
  <c r="C10" i="6" s="1"/>
  <c r="G13" i="3"/>
  <c r="D13" i="6" s="1"/>
  <c r="H31" i="2"/>
  <c r="C31" i="6" s="1"/>
  <c r="H27" i="2"/>
  <c r="C27" i="6" s="1"/>
  <c r="H23" i="2"/>
  <c r="C23" i="6" s="1"/>
  <c r="H19" i="2"/>
  <c r="C19" i="6" s="1"/>
  <c r="H15" i="2"/>
  <c r="C15" i="6" s="1"/>
  <c r="H11" i="2"/>
  <c r="C11" i="6" s="1"/>
  <c r="H7" i="2"/>
  <c r="C7" i="6" s="1"/>
  <c r="F6"/>
  <c r="H32" i="5"/>
  <c r="H19" i="4"/>
  <c r="E19" i="6" s="1"/>
  <c r="H28" i="4"/>
  <c r="E28" i="6" s="1"/>
  <c r="G28" s="1"/>
  <c r="H20" i="4"/>
  <c r="E20" i="6" s="1"/>
  <c r="H12" i="4"/>
  <c r="E12" i="6" s="1"/>
  <c r="G12" s="1"/>
  <c r="G7" i="3"/>
  <c r="D7" i="6" s="1"/>
  <c r="G20"/>
  <c r="G29"/>
  <c r="G21"/>
  <c r="G13"/>
  <c r="H8" i="4" l="1"/>
  <c r="E8" i="6" s="1"/>
  <c r="G8" s="1"/>
  <c r="H16" i="4"/>
  <c r="E16" i="6" s="1"/>
  <c r="G16" s="1"/>
  <c r="H24" i="4"/>
  <c r="E24" i="6" s="1"/>
  <c r="G24" s="1"/>
  <c r="H11" i="4"/>
  <c r="E11" i="6" s="1"/>
  <c r="H27" i="4"/>
  <c r="E27" i="6" s="1"/>
  <c r="F32"/>
  <c r="H7" i="4"/>
  <c r="E7" i="6" s="1"/>
  <c r="G7" s="1"/>
  <c r="H10" i="4"/>
  <c r="E10" i="6" s="1"/>
  <c r="G10" s="1"/>
  <c r="H26" i="4"/>
  <c r="E26" i="6" s="1"/>
  <c r="G26" s="1"/>
  <c r="H23" i="4"/>
  <c r="E23" i="6" s="1"/>
  <c r="G23" s="1"/>
  <c r="G19"/>
  <c r="E6"/>
  <c r="C32"/>
  <c r="H14" i="4"/>
  <c r="E14" i="6" s="1"/>
  <c r="G14" s="1"/>
  <c r="H22" i="4"/>
  <c r="E22" i="6" s="1"/>
  <c r="H30" i="4"/>
  <c r="E30" i="6" s="1"/>
  <c r="G30" s="1"/>
  <c r="H15" i="4"/>
  <c r="E15" i="6" s="1"/>
  <c r="G15" s="1"/>
  <c r="H31" i="4"/>
  <c r="E31" i="6" s="1"/>
  <c r="G31" s="1"/>
  <c r="D6"/>
  <c r="D32" s="1"/>
  <c r="G32" i="3"/>
  <c r="G11" i="6"/>
  <c r="G27"/>
  <c r="G22"/>
  <c r="H32" i="2"/>
  <c r="H32" i="4" l="1"/>
  <c r="G6" i="6"/>
  <c r="G32" s="1"/>
  <c r="E32"/>
</calcChain>
</file>

<file path=xl/sharedStrings.xml><?xml version="1.0" encoding="utf-8"?>
<sst xmlns="http://schemas.openxmlformats.org/spreadsheetml/2006/main" count="207" uniqueCount="83">
  <si>
    <t>Compensation des charges excessives dues à des facteurs géo-topographiques (CCG)</t>
  </si>
  <si>
    <t>Feuille d'excel</t>
  </si>
  <si>
    <t>Content</t>
  </si>
  <si>
    <t>CCG_1</t>
  </si>
  <si>
    <t>Altitude (1/3 de la CCG)</t>
  </si>
  <si>
    <t>CCG_2</t>
  </si>
  <si>
    <t>Déclivité du terrain (altitude) (1/3 de la CCG)</t>
  </si>
  <si>
    <t>CCG_3</t>
  </si>
  <si>
    <t>Structure de l’habitat (1/6 de la CCG)</t>
  </si>
  <si>
    <t>CCG_4</t>
  </si>
  <si>
    <t>Densité démographique  (1/6 de la CCG)</t>
  </si>
  <si>
    <t>CCG_Total</t>
  </si>
  <si>
    <t>Résumé CCG</t>
  </si>
  <si>
    <t>Informations</t>
  </si>
  <si>
    <t>Environnement</t>
  </si>
  <si>
    <t>Produktion</t>
  </si>
  <si>
    <t>Type</t>
  </si>
  <si>
    <t>Berechnung</t>
  </si>
  <si>
    <t>WS</t>
  </si>
  <si>
    <t>FA_2013_20120910</t>
  </si>
  <si>
    <t>SWS</t>
  </si>
  <si>
    <t>LA_2013_20120910</t>
  </si>
  <si>
    <t>AnRef</t>
  </si>
  <si>
    <t>CCG 1 (Facteur d'altitude)</t>
  </si>
  <si>
    <t>Dotation CCG 1</t>
  </si>
  <si>
    <t>Part des habitants domiciliés à une altitude supérieure à 800 m</t>
  </si>
  <si>
    <t>(1/3 de la CCG)</t>
  </si>
  <si>
    <t>Habitants domiciliés à plus de 800 m d'altitude</t>
  </si>
  <si>
    <t>Total des habitants selon recensement</t>
  </si>
  <si>
    <t>Indicateur</t>
  </si>
  <si>
    <t>Indice de 
charges</t>
  </si>
  <si>
    <t>Charges spéciales déterminantes</t>
  </si>
  <si>
    <t>Contributions en francs</t>
  </si>
  <si>
    <t>Année de relevé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</si>
  <si>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</si>
  <si>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</si>
  <si>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</si>
  <si>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</si>
  <si>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</si>
  <si>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</si>
  <si>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</si>
  <si>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</si>
  <si>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</si>
  <si>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</si>
  <si>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</si>
  <si>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</si>
  <si>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</si>
  <si>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</si>
  <si>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</si>
  <si>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</si>
  <si>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</si>
  <si>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</si>
  <si>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</si>
  <si>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</si>
  <si>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</si>
  <si>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</si>
  <si>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</si>
  <si>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</si>
  <si>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</si>
  <si>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</si>
  <si>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Total</t>
  </si>
  <si>
    <t>CCG 2 (Déclivité du terrain)</t>
  </si>
  <si>
    <t>Dotation CCG 2</t>
  </si>
  <si>
    <t>Hauteur moyenne de la surface productive</t>
  </si>
  <si>
    <t>Surface productive</t>
  </si>
  <si>
    <t>Indicateur hauteur médiane surface productive</t>
  </si>
  <si>
    <t>Indice 
de charges</t>
  </si>
  <si>
    <t>CCG 3 (Structure de l’habitat)</t>
  </si>
  <si>
    <t>Dotation CCG 3</t>
  </si>
  <si>
    <t>Part des habitants en lotissements de moins de 200 habitants</t>
  </si>
  <si>
    <t>(1/6 de la CCG)</t>
  </si>
  <si>
    <t>Habitants en lotissements de moins de 200 habitants</t>
  </si>
  <si>
    <t>CCG 4 (Densité démographique)</t>
  </si>
  <si>
    <t>Dotation CCG 4</t>
  </si>
  <si>
    <t>Population résidante permanente</t>
  </si>
  <si>
    <t>Surface
(en hectares)</t>
  </si>
  <si>
    <t>Dotation</t>
  </si>
  <si>
    <t>en CHF</t>
  </si>
  <si>
    <t>Canton</t>
  </si>
  <si>
    <t>CCG 1</t>
  </si>
  <si>
    <t>CCG 2</t>
  </si>
  <si>
    <t>CCG 3</t>
  </si>
  <si>
    <t>CCG 4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</si>
</sst>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.0"/>
    <numFmt numFmtId="166" formatCode="0.0"/>
  </numFmts>
  <fonts count="18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FF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0"/>
      <color indexed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Font="1" applyFill="1"/>
    <xf numFmtId="0" fontId="15" fillId="0" borderId="0" xfId="0" applyFont="1" applyFill="1"/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center"/>
    </xf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1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5" fillId="0" borderId="4" xfId="0" applyFont="1" applyFill="1" applyBorder="1"/>
    <xf numFmtId="1" fontId="7" fillId="0" borderId="5" xfId="0" applyNumberFormat="1" applyFont="1" applyFill="1" applyBorder="1" applyAlignment="1" applyProtection="1">
      <alignment horizontal="left" vertical="top"/>
      <protection locked="0"/>
    </xf>
    <xf numFmtId="1" fontId="7" fillId="0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Fill="1" applyBorder="1"/>
    <xf numFmtId="1" fontId="7" fillId="0" borderId="8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/>
    <xf numFmtId="0" fontId="5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12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Alignment="1">
      <alignment horizontal="right"/>
    </xf>
    <xf numFmtId="0" fontId="13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4" fillId="0" borderId="0" xfId="0" applyFont="1" applyFill="1" applyAlignment="1">
      <alignment horizontal="right" vertical="top"/>
    </xf>
    <xf numFmtId="0" fontId="1" fillId="0" borderId="2" xfId="0" applyFont="1" applyFill="1" applyBorder="1" applyAlignment="1">
      <alignment wrapText="1"/>
    </xf>
    <xf numFmtId="0" fontId="1" fillId="0" borderId="10" xfId="0" applyFont="1" applyFill="1" applyBorder="1" applyAlignment="1">
      <alignment horizontal="right" wrapText="1"/>
    </xf>
    <xf numFmtId="0" fontId="1" fillId="0" borderId="11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right" wrapText="1"/>
    </xf>
    <xf numFmtId="0" fontId="1" fillId="0" borderId="0" xfId="0" applyFont="1" applyFill="1"/>
    <xf numFmtId="0" fontId="11" fillId="0" borderId="2" xfId="0" applyFont="1" applyFill="1" applyBorder="1" applyAlignment="1">
      <alignment horizontal="right" wrapText="1"/>
    </xf>
    <xf numFmtId="1" fontId="2" fillId="0" borderId="10" xfId="0" applyNumberFormat="1" applyFont="1" applyFill="1" applyBorder="1" applyProtection="1">
      <protection locked="0"/>
    </xf>
    <xf numFmtId="0" fontId="0" fillId="0" borderId="0" xfId="0" applyFont="1" applyFill="1" applyBorder="1" applyAlignment="1">
      <alignment vertical="center" wrapText="1"/>
    </xf>
    <xf numFmtId="0" fontId="0" fillId="0" borderId="12" xfId="0" applyFont="1" applyFill="1" applyBorder="1"/>
    <xf numFmtId="3" fontId="8" fillId="0" borderId="11" xfId="0" applyNumberFormat="1" applyFont="1" applyFill="1" applyBorder="1" applyAlignment="1" applyProtection="1">
      <alignment vertical="center"/>
      <protection locked="0"/>
    </xf>
    <xf numFmtId="164" fontId="0" fillId="0" borderId="11" xfId="0" applyNumberFormat="1" applyFont="1" applyFill="1" applyBorder="1" applyAlignment="1">
      <alignment vertical="center"/>
    </xf>
    <xf numFmtId="165" fontId="0" fillId="0" borderId="11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166" fontId="0" fillId="0" borderId="0" xfId="0" applyNumberFormat="1" applyFont="1" applyFill="1"/>
    <xf numFmtId="0" fontId="0" fillId="3" borderId="4" xfId="0" applyFont="1" applyFill="1" applyBorder="1"/>
    <xf numFmtId="3" fontId="8" fillId="3" borderId="0" xfId="0" applyNumberFormat="1" applyFont="1" applyFill="1" applyBorder="1" applyAlignment="1" applyProtection="1">
      <alignment vertical="center"/>
      <protection locked="0"/>
    </xf>
    <xf numFmtId="164" fontId="0" fillId="3" borderId="0" xfId="0" applyNumberFormat="1" applyFont="1" applyFill="1" applyBorder="1" applyAlignment="1">
      <alignment vertical="center"/>
    </xf>
    <xf numFmtId="165" fontId="0" fillId="3" borderId="0" xfId="0" applyNumberFormat="1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3" fontId="1" fillId="3" borderId="6" xfId="0" applyNumberFormat="1" applyFont="1" applyFill="1" applyBorder="1" applyAlignment="1">
      <alignment vertical="center"/>
    </xf>
    <xf numFmtId="0" fontId="0" fillId="0" borderId="4" xfId="0" applyFont="1" applyFill="1" applyBorder="1"/>
    <xf numFmtId="3" fontId="8" fillId="0" borderId="0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0" fontId="0" fillId="3" borderId="7" xfId="0" applyFont="1" applyFill="1" applyBorder="1"/>
    <xf numFmtId="3" fontId="8" fillId="3" borderId="9" xfId="0" applyNumberFormat="1" applyFont="1" applyFill="1" applyBorder="1" applyAlignment="1" applyProtection="1">
      <alignment vertical="center"/>
      <protection locked="0"/>
    </xf>
    <xf numFmtId="164" fontId="0" fillId="3" borderId="9" xfId="0" applyNumberFormat="1" applyFont="1" applyFill="1" applyBorder="1" applyAlignment="1">
      <alignment vertical="center"/>
    </xf>
    <xf numFmtId="165" fontId="0" fillId="3" borderId="9" xfId="0" applyNumberFormat="1" applyFont="1" applyFill="1" applyBorder="1" applyAlignment="1">
      <alignment vertical="center"/>
    </xf>
    <xf numFmtId="3" fontId="0" fillId="3" borderId="9" xfId="0" applyNumberFormat="1" applyFont="1" applyFill="1" applyBorder="1" applyAlignment="1">
      <alignment vertical="center"/>
    </xf>
    <xf numFmtId="3" fontId="1" fillId="3" borderId="8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3" fontId="10" fillId="0" borderId="9" xfId="0" applyNumberFormat="1" applyFont="1" applyFill="1" applyBorder="1" applyAlignment="1" applyProtection="1">
      <alignment vertical="center"/>
      <protection locked="0"/>
    </xf>
    <xf numFmtId="164" fontId="1" fillId="0" borderId="9" xfId="0" applyNumberFormat="1" applyFont="1" applyFill="1" applyBorder="1" applyAlignment="1">
      <alignment vertical="center"/>
    </xf>
    <xf numFmtId="165" fontId="1" fillId="0" borderId="9" xfId="0" applyNumberFormat="1" applyFont="1" applyFill="1" applyBorder="1" applyAlignment="1">
      <alignment vertical="center"/>
    </xf>
    <xf numFmtId="3" fontId="1" fillId="0" borderId="9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13" xfId="0" applyFont="1" applyFill="1" applyBorder="1" applyAlignment="1">
      <alignment horizontal="right" wrapText="1"/>
    </xf>
    <xf numFmtId="3" fontId="1" fillId="3" borderId="14" xfId="0" applyNumberFormat="1" applyFont="1" applyFill="1" applyBorder="1" applyAlignment="1">
      <alignment vertical="center"/>
    </xf>
    <xf numFmtId="3" fontId="1" fillId="0" borderId="1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165" fontId="1" fillId="0" borderId="1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wrapText="1"/>
    </xf>
    <xf numFmtId="0" fontId="1" fillId="0" borderId="10" xfId="0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top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right" wrapText="1"/>
    </xf>
    <xf numFmtId="1" fontId="3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wrapText="1"/>
    </xf>
    <xf numFmtId="0" fontId="11" fillId="0" borderId="0" xfId="0" applyFont="1" applyFill="1" applyBorder="1" applyAlignment="1">
      <alignment wrapText="1"/>
    </xf>
    <xf numFmtId="0" fontId="0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9" fillId="3" borderId="14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vertical="center"/>
    </xf>
    <xf numFmtId="3" fontId="9" fillId="0" borderId="13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wrapText="1"/>
    </xf>
  </cellXfs>
  <cellStyles count="1">
    <cellStyle name="Standard" xfId="0" builtinId="0"/>
  </cellStyles>
  <dxfs count="6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1"/>
  <sheetViews>
    <sheetView showGridLines="0" tabSelected="1" workbookViewId="0">
      <selection activeCell="A6" sqref="A6:E6"/>
    </sheetView>
  </sheetViews>
  <sheetFormatPr baseColWidth="10" defaultColWidth="11.42578125" defaultRowHeight="12.75"/>
  <cols>
    <col min="1" max="1" width="15.42578125" style="1" customWidth="1"/>
    <col min="2" max="2" width="12.7109375" style="1" customWidth="1"/>
    <col min="3" max="3" width="22.85546875" style="1" customWidth="1"/>
    <col min="4" max="4" width="14.140625" style="1" customWidth="1"/>
    <col min="5" max="5" width="14" style="1" customWidth="1"/>
    <col min="6" max="6" width="11.42578125" style="1" customWidth="1"/>
    <col min="7" max="16384" width="11.42578125" style="1"/>
  </cols>
  <sheetData>
    <row r="1" spans="1:5" ht="81" customHeight="1">
      <c r="A1" s="103" t="s">
        <v>0</v>
      </c>
      <c r="B1" s="103"/>
      <c r="C1" s="103"/>
      <c r="D1" s="103"/>
      <c r="E1" s="103"/>
    </row>
    <row r="2" spans="1:5" s="2" customFormat="1" ht="14.25" customHeight="1">
      <c r="A2" s="3"/>
      <c r="B2" s="3"/>
      <c r="C2" s="3"/>
      <c r="D2" s="3"/>
      <c r="E2" s="3"/>
    </row>
    <row r="3" spans="1:5" s="2" customFormat="1" ht="14.25" customHeight="1"/>
    <row r="4" spans="1:5" s="2" customFormat="1" ht="14.25" customHeight="1">
      <c r="A4" s="4"/>
      <c r="B4" s="4"/>
      <c r="C4" s="4"/>
      <c r="D4" s="4"/>
      <c r="E4" s="4"/>
    </row>
    <row r="6" spans="1:5" ht="18" customHeight="1">
      <c r="A6" s="102" t="str">
        <f>"Année de référence "&amp;C30</f>
        <v>Année de référence 2013</v>
      </c>
      <c r="B6" s="102"/>
      <c r="C6" s="102"/>
      <c r="D6" s="102"/>
      <c r="E6" s="102"/>
    </row>
    <row r="12" spans="1:5">
      <c r="B12" s="5" t="s">
        <v>1</v>
      </c>
      <c r="C12" s="6" t="s">
        <v>2</v>
      </c>
      <c r="D12" s="7"/>
    </row>
    <row r="13" spans="1:5">
      <c r="B13" s="8" t="s">
        <v>3</v>
      </c>
      <c r="C13" s="9" t="s">
        <v>4</v>
      </c>
      <c r="D13" s="10"/>
    </row>
    <row r="14" spans="1:5">
      <c r="B14" s="8" t="s">
        <v>5</v>
      </c>
      <c r="C14" s="9" t="s">
        <v>6</v>
      </c>
      <c r="D14" s="10"/>
    </row>
    <row r="15" spans="1:5">
      <c r="B15" s="8" t="s">
        <v>7</v>
      </c>
      <c r="C15" s="9" t="s">
        <v>8</v>
      </c>
      <c r="D15" s="10"/>
    </row>
    <row r="16" spans="1:5">
      <c r="B16" s="8" t="s">
        <v>9</v>
      </c>
      <c r="C16" s="9" t="s">
        <v>10</v>
      </c>
      <c r="D16" s="10"/>
    </row>
    <row r="17" spans="1:4">
      <c r="B17" s="8" t="s">
        <v>11</v>
      </c>
      <c r="C17" s="9" t="s">
        <v>12</v>
      </c>
      <c r="D17" s="10"/>
    </row>
    <row r="25" spans="1:4">
      <c r="B25" s="11" t="s">
        <v>13</v>
      </c>
      <c r="C25" s="12"/>
    </row>
    <row r="26" spans="1:4">
      <c r="B26" s="13" t="s">
        <v>14</v>
      </c>
      <c r="C26" s="14" t="s">
        <v>15</v>
      </c>
    </row>
    <row r="27" spans="1:4">
      <c r="B27" s="13" t="s">
        <v>16</v>
      </c>
      <c r="C27" s="15" t="s">
        <v>17</v>
      </c>
    </row>
    <row r="28" spans="1:4">
      <c r="B28" s="13" t="s">
        <v>18</v>
      </c>
      <c r="C28" s="15" t="s">
        <v>19</v>
      </c>
    </row>
    <row r="29" spans="1:4">
      <c r="B29" s="13" t="s">
        <v>20</v>
      </c>
      <c r="C29" s="15" t="s">
        <v>21</v>
      </c>
    </row>
    <row r="30" spans="1:4">
      <c r="B30" s="16" t="s">
        <v>22</v>
      </c>
      <c r="C30" s="17">
        <v>2013</v>
      </c>
    </row>
    <row r="31" spans="1:4">
      <c r="A31" s="18"/>
      <c r="B31" s="19"/>
      <c r="C31" s="20"/>
      <c r="D31" s="18"/>
    </row>
  </sheetData>
  <mergeCells count="2">
    <mergeCell ref="A6:E6"/>
    <mergeCell ref="A1:E1"/>
  </mergeCells>
  <conditionalFormatting sqref="C26:C30">
    <cfRule type="expression" dxfId="5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scale="9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33"/>
  <sheetViews>
    <sheetView showGridLines="0" workbookViewId="0"/>
  </sheetViews>
  <sheetFormatPr baseColWidth="10" defaultColWidth="9.140625" defaultRowHeight="12.75"/>
  <cols>
    <col min="1" max="1" width="1.42578125" style="21" customWidth="1"/>
    <col min="2" max="2" width="16.7109375" style="22" customWidth="1"/>
    <col min="3" max="3" width="14.28515625" style="1" customWidth="1"/>
    <col min="4" max="4" width="16.28515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  <col min="9" max="9" width="9.140625" style="1" customWidth="1"/>
    <col min="10" max="10" width="16.5703125" style="1" customWidth="1"/>
  </cols>
  <sheetData>
    <row r="1" spans="1:10" ht="23.25" customHeight="1">
      <c r="B1" s="23" t="s">
        <v>23</v>
      </c>
      <c r="C1" s="24"/>
      <c r="D1" s="24"/>
      <c r="H1" s="25" t="str">
        <f>Info!$C$28</f>
        <v>FA_2013_20120910</v>
      </c>
    </row>
    <row r="2" spans="1:10" ht="23.25" customHeight="1">
      <c r="B2" s="26" t="str">
        <f>"Année de référence "&amp;Info!C30</f>
        <v>Année de référence 2013</v>
      </c>
      <c r="G2" s="27" t="s">
        <v>24</v>
      </c>
      <c r="H2" s="28">
        <f>CCG_Total!G2/3</f>
        <v>121707917.50989334</v>
      </c>
    </row>
    <row r="3" spans="1:10" ht="23.25" customHeight="1">
      <c r="B3" s="29" t="s">
        <v>25</v>
      </c>
      <c r="C3" s="29"/>
      <c r="D3" s="29"/>
      <c r="E3" s="29"/>
      <c r="F3" s="29"/>
      <c r="H3" s="30" t="s">
        <v>26</v>
      </c>
    </row>
    <row r="4" spans="1:10" ht="54.75" customHeight="1">
      <c r="B4" s="31"/>
      <c r="C4" s="32" t="s">
        <v>27</v>
      </c>
      <c r="D4" s="32" t="s">
        <v>28</v>
      </c>
      <c r="E4" s="33" t="s">
        <v>29</v>
      </c>
      <c r="F4" s="34" t="s">
        <v>30</v>
      </c>
      <c r="G4" s="34" t="s">
        <v>31</v>
      </c>
      <c r="H4" s="35" t="s">
        <v>32</v>
      </c>
      <c r="J4" s="36"/>
    </row>
    <row r="5" spans="1:10" s="1" customFormat="1">
      <c r="A5" s="21"/>
      <c r="B5" s="37" t="s">
        <v>33</v>
      </c>
      <c r="C5" s="38">
        <v>2000</v>
      </c>
      <c r="D5" s="38">
        <v>2000</v>
      </c>
      <c r="E5" s="33"/>
      <c r="F5" s="34"/>
      <c r="G5" s="34"/>
      <c r="H5" s="35"/>
      <c r="J5" s="36"/>
    </row>
    <row r="6" spans="1:10">
      <c r="A6" s="39"/>
      <c r="B6" s="40" t="s">
        <v>34</v>
      </c>
      <c r="C6" s="41">
        <v>2080</v>
      </c>
      <c r="D6" s="41">
        <v>1247906</v>
      </c>
      <c r="E6" s="42">
        <f t="shared" ref="E6:E32" si="0">C6/D6</f>
        <v>1.6667922103107125E-3</v>
      </c>
      <c r="F6" s="43">
        <f t="shared" ref="F6:F32" si="1">ROUND(E6/E$32*100,1)</f>
        <v>2.2000000000000002</v>
      </c>
      <c r="G6" s="44">
        <f t="shared" ref="G6:G31" si="2">IF(F6&gt;F$32,(F6-100)*C6,0)</f>
        <v>0</v>
      </c>
      <c r="H6" s="45">
        <f t="shared" ref="H6:H31" si="3">G6/G$32*$H$2</f>
        <v>0</v>
      </c>
      <c r="J6" s="46"/>
    </row>
    <row r="7" spans="1:10">
      <c r="A7" s="39"/>
      <c r="B7" s="47" t="s">
        <v>35</v>
      </c>
      <c r="C7" s="48">
        <v>93166</v>
      </c>
      <c r="D7" s="48">
        <v>957197</v>
      </c>
      <c r="E7" s="49">
        <f t="shared" si="0"/>
        <v>9.7332106139070645E-2</v>
      </c>
      <c r="F7" s="50">
        <f t="shared" si="1"/>
        <v>128.6</v>
      </c>
      <c r="G7" s="51">
        <f t="shared" si="2"/>
        <v>2664547.5999999996</v>
      </c>
      <c r="H7" s="52">
        <f t="shared" si="3"/>
        <v>2226096.0394467399</v>
      </c>
      <c r="J7" s="46"/>
    </row>
    <row r="8" spans="1:10">
      <c r="A8" s="39"/>
      <c r="B8" s="53" t="s">
        <v>36</v>
      </c>
      <c r="C8" s="54">
        <v>12285</v>
      </c>
      <c r="D8" s="54">
        <v>350504</v>
      </c>
      <c r="E8" s="55">
        <f t="shared" si="0"/>
        <v>3.5049528678702667E-2</v>
      </c>
      <c r="F8" s="56">
        <f t="shared" si="1"/>
        <v>46.3</v>
      </c>
      <c r="G8" s="57">
        <f t="shared" si="2"/>
        <v>0</v>
      </c>
      <c r="H8" s="58">
        <f t="shared" si="3"/>
        <v>0</v>
      </c>
      <c r="J8" s="46"/>
    </row>
    <row r="9" spans="1:10">
      <c r="A9" s="39"/>
      <c r="B9" s="47" t="s">
        <v>37</v>
      </c>
      <c r="C9" s="48">
        <v>6123</v>
      </c>
      <c r="D9" s="48">
        <v>34777</v>
      </c>
      <c r="E9" s="49">
        <f t="shared" si="0"/>
        <v>0.17606464042326825</v>
      </c>
      <c r="F9" s="50">
        <f t="shared" si="1"/>
        <v>232.6</v>
      </c>
      <c r="G9" s="51">
        <f t="shared" si="2"/>
        <v>811909.79999999993</v>
      </c>
      <c r="H9" s="52">
        <f t="shared" si="3"/>
        <v>678309.96532694518</v>
      </c>
      <c r="J9" s="46"/>
    </row>
    <row r="10" spans="1:10">
      <c r="A10" s="39"/>
      <c r="B10" s="53" t="s">
        <v>38</v>
      </c>
      <c r="C10" s="54">
        <v>20946</v>
      </c>
      <c r="D10" s="54">
        <v>128704</v>
      </c>
      <c r="E10" s="55">
        <f t="shared" si="0"/>
        <v>0.16274552461461958</v>
      </c>
      <c r="F10" s="56">
        <f t="shared" si="1"/>
        <v>215</v>
      </c>
      <c r="G10" s="57">
        <f t="shared" si="2"/>
        <v>2408790</v>
      </c>
      <c r="H10" s="58">
        <f t="shared" si="3"/>
        <v>2012423.3768084736</v>
      </c>
      <c r="J10" s="46"/>
    </row>
    <row r="11" spans="1:10">
      <c r="A11" s="39"/>
      <c r="B11" s="47" t="s">
        <v>39</v>
      </c>
      <c r="C11" s="48">
        <v>4838</v>
      </c>
      <c r="D11" s="48">
        <v>32427</v>
      </c>
      <c r="E11" s="49">
        <f t="shared" si="0"/>
        <v>0.14919665710673205</v>
      </c>
      <c r="F11" s="50">
        <f t="shared" si="1"/>
        <v>197.1</v>
      </c>
      <c r="G11" s="51">
        <f t="shared" si="2"/>
        <v>469769.8</v>
      </c>
      <c r="H11" s="52">
        <f t="shared" si="3"/>
        <v>392469.13480985939</v>
      </c>
      <c r="J11" s="46"/>
    </row>
    <row r="12" spans="1:10">
      <c r="A12" s="39"/>
      <c r="B12" s="53" t="s">
        <v>40</v>
      </c>
      <c r="C12" s="54">
        <v>923</v>
      </c>
      <c r="D12" s="54">
        <v>37235</v>
      </c>
      <c r="E12" s="55">
        <f t="shared" si="0"/>
        <v>2.4788505438431582E-2</v>
      </c>
      <c r="F12" s="56">
        <f t="shared" si="1"/>
        <v>32.700000000000003</v>
      </c>
      <c r="G12" s="57">
        <f t="shared" si="2"/>
        <v>0</v>
      </c>
      <c r="H12" s="58">
        <f t="shared" si="3"/>
        <v>0</v>
      </c>
      <c r="J12" s="46"/>
    </row>
    <row r="13" spans="1:10">
      <c r="A13" s="39"/>
      <c r="B13" s="47" t="s">
        <v>41</v>
      </c>
      <c r="C13" s="48">
        <v>2466</v>
      </c>
      <c r="D13" s="48">
        <v>38183</v>
      </c>
      <c r="E13" s="49">
        <f t="shared" si="0"/>
        <v>6.4583715265956049E-2</v>
      </c>
      <c r="F13" s="50">
        <f t="shared" si="1"/>
        <v>85.3</v>
      </c>
      <c r="G13" s="51">
        <f t="shared" si="2"/>
        <v>0</v>
      </c>
      <c r="H13" s="52">
        <f t="shared" si="3"/>
        <v>0</v>
      </c>
      <c r="J13" s="46"/>
    </row>
    <row r="14" spans="1:10">
      <c r="A14" s="39"/>
      <c r="B14" s="53" t="s">
        <v>42</v>
      </c>
      <c r="C14" s="54">
        <v>4107</v>
      </c>
      <c r="D14" s="54">
        <v>100052</v>
      </c>
      <c r="E14" s="55">
        <f t="shared" si="0"/>
        <v>4.1048654699556229E-2</v>
      </c>
      <c r="F14" s="56">
        <f t="shared" si="1"/>
        <v>54.2</v>
      </c>
      <c r="G14" s="57">
        <f t="shared" si="2"/>
        <v>0</v>
      </c>
      <c r="H14" s="58">
        <f t="shared" si="3"/>
        <v>0</v>
      </c>
      <c r="J14" s="46"/>
    </row>
    <row r="15" spans="1:10">
      <c r="A15" s="39"/>
      <c r="B15" s="47" t="s">
        <v>43</v>
      </c>
      <c r="C15" s="48">
        <v>28995</v>
      </c>
      <c r="D15" s="48">
        <v>241706</v>
      </c>
      <c r="E15" s="49">
        <f t="shared" si="0"/>
        <v>0.11995978585554351</v>
      </c>
      <c r="F15" s="50">
        <f t="shared" si="1"/>
        <v>158.5</v>
      </c>
      <c r="G15" s="51">
        <f t="shared" si="2"/>
        <v>1696207.5</v>
      </c>
      <c r="H15" s="52">
        <f t="shared" si="3"/>
        <v>1417096.3948363531</v>
      </c>
      <c r="J15" s="46"/>
    </row>
    <row r="16" spans="1:10">
      <c r="A16" s="39"/>
      <c r="B16" s="53" t="s">
        <v>44</v>
      </c>
      <c r="C16" s="54">
        <v>589</v>
      </c>
      <c r="D16" s="54">
        <v>244341</v>
      </c>
      <c r="E16" s="55">
        <f t="shared" si="0"/>
        <v>2.410565562062855E-3</v>
      </c>
      <c r="F16" s="56">
        <f t="shared" si="1"/>
        <v>3.2</v>
      </c>
      <c r="G16" s="57">
        <f t="shared" si="2"/>
        <v>0</v>
      </c>
      <c r="H16" s="58">
        <f t="shared" si="3"/>
        <v>0</v>
      </c>
      <c r="J16" s="46"/>
    </row>
    <row r="17" spans="1:10">
      <c r="A17" s="39"/>
      <c r="B17" s="47" t="s">
        <v>45</v>
      </c>
      <c r="C17" s="48">
        <v>0</v>
      </c>
      <c r="D17" s="48">
        <v>188079</v>
      </c>
      <c r="E17" s="49">
        <f t="shared" si="0"/>
        <v>0</v>
      </c>
      <c r="F17" s="50">
        <f t="shared" si="1"/>
        <v>0</v>
      </c>
      <c r="G17" s="51">
        <f t="shared" si="2"/>
        <v>0</v>
      </c>
      <c r="H17" s="52">
        <f t="shared" si="3"/>
        <v>0</v>
      </c>
      <c r="J17" s="46"/>
    </row>
    <row r="18" spans="1:10">
      <c r="A18" s="39"/>
      <c r="B18" s="53" t="s">
        <v>46</v>
      </c>
      <c r="C18" s="54">
        <v>145</v>
      </c>
      <c r="D18" s="54">
        <v>259374</v>
      </c>
      <c r="E18" s="55">
        <f t="shared" si="0"/>
        <v>5.5903829990669842E-4</v>
      </c>
      <c r="F18" s="56">
        <f t="shared" si="1"/>
        <v>0.7</v>
      </c>
      <c r="G18" s="57">
        <f t="shared" si="2"/>
        <v>0</v>
      </c>
      <c r="H18" s="58">
        <f t="shared" si="3"/>
        <v>0</v>
      </c>
      <c r="J18" s="46"/>
    </row>
    <row r="19" spans="1:10">
      <c r="A19" s="39"/>
      <c r="B19" s="47" t="s">
        <v>47</v>
      </c>
      <c r="C19" s="48">
        <v>11</v>
      </c>
      <c r="D19" s="48">
        <v>73392</v>
      </c>
      <c r="E19" s="49">
        <f t="shared" si="0"/>
        <v>1.4988009592326138E-4</v>
      </c>
      <c r="F19" s="50">
        <f t="shared" si="1"/>
        <v>0.2</v>
      </c>
      <c r="G19" s="51">
        <f t="shared" si="2"/>
        <v>0</v>
      </c>
      <c r="H19" s="52">
        <f t="shared" si="3"/>
        <v>0</v>
      </c>
      <c r="J19" s="46"/>
    </row>
    <row r="20" spans="1:10">
      <c r="A20" s="39"/>
      <c r="B20" s="53" t="s">
        <v>48</v>
      </c>
      <c r="C20" s="54">
        <v>30412</v>
      </c>
      <c r="D20" s="54">
        <v>53504</v>
      </c>
      <c r="E20" s="55">
        <f t="shared" si="0"/>
        <v>0.56840610047846885</v>
      </c>
      <c r="F20" s="56">
        <f t="shared" si="1"/>
        <v>750.8</v>
      </c>
      <c r="G20" s="57">
        <f t="shared" si="2"/>
        <v>19792129.599999998</v>
      </c>
      <c r="H20" s="58">
        <f t="shared" si="3"/>
        <v>16535332.795246966</v>
      </c>
      <c r="J20" s="46"/>
    </row>
    <row r="21" spans="1:10">
      <c r="A21" s="39"/>
      <c r="B21" s="47" t="s">
        <v>49</v>
      </c>
      <c r="C21" s="48">
        <v>8838</v>
      </c>
      <c r="D21" s="48">
        <v>14618</v>
      </c>
      <c r="E21" s="49">
        <f t="shared" si="0"/>
        <v>0.60459707210288682</v>
      </c>
      <c r="F21" s="50">
        <f t="shared" si="1"/>
        <v>798.6</v>
      </c>
      <c r="G21" s="51">
        <f t="shared" si="2"/>
        <v>6174226.7999999998</v>
      </c>
      <c r="H21" s="52">
        <f t="shared" si="3"/>
        <v>5158257.1938763354</v>
      </c>
      <c r="J21" s="46"/>
    </row>
    <row r="22" spans="1:10">
      <c r="A22" s="39"/>
      <c r="B22" s="53" t="s">
        <v>50</v>
      </c>
      <c r="C22" s="54">
        <v>21345</v>
      </c>
      <c r="D22" s="54">
        <v>452837</v>
      </c>
      <c r="E22" s="55">
        <f t="shared" si="0"/>
        <v>4.7136165993503183E-2</v>
      </c>
      <c r="F22" s="56">
        <f t="shared" si="1"/>
        <v>62.3</v>
      </c>
      <c r="G22" s="57">
        <f t="shared" si="2"/>
        <v>0</v>
      </c>
      <c r="H22" s="58">
        <f t="shared" si="3"/>
        <v>0</v>
      </c>
      <c r="J22" s="46"/>
    </row>
    <row r="23" spans="1:10">
      <c r="A23" s="39"/>
      <c r="B23" s="47" t="s">
        <v>51</v>
      </c>
      <c r="C23" s="48">
        <v>93708</v>
      </c>
      <c r="D23" s="48">
        <v>187058</v>
      </c>
      <c r="E23" s="49">
        <f t="shared" si="0"/>
        <v>0.50095692245185985</v>
      </c>
      <c r="F23" s="50">
        <f t="shared" si="1"/>
        <v>661.7</v>
      </c>
      <c r="G23" s="51">
        <f t="shared" si="2"/>
        <v>52635783.600000001</v>
      </c>
      <c r="H23" s="52">
        <f t="shared" si="3"/>
        <v>43974560.411356777</v>
      </c>
      <c r="J23" s="46"/>
    </row>
    <row r="24" spans="1:10">
      <c r="A24" s="39"/>
      <c r="B24" s="53" t="s">
        <v>52</v>
      </c>
      <c r="C24" s="54">
        <v>16</v>
      </c>
      <c r="D24" s="54">
        <v>547493</v>
      </c>
      <c r="E24" s="55">
        <f t="shared" si="0"/>
        <v>2.9224117933927923E-5</v>
      </c>
      <c r="F24" s="56">
        <f t="shared" si="1"/>
        <v>0</v>
      </c>
      <c r="G24" s="57">
        <f t="shared" si="2"/>
        <v>0</v>
      </c>
      <c r="H24" s="58">
        <f t="shared" si="3"/>
        <v>0</v>
      </c>
      <c r="J24" s="46"/>
    </row>
    <row r="25" spans="1:10">
      <c r="A25" s="39"/>
      <c r="B25" s="47" t="s">
        <v>53</v>
      </c>
      <c r="C25" s="48">
        <v>113</v>
      </c>
      <c r="D25" s="48">
        <v>228875</v>
      </c>
      <c r="E25" s="49">
        <f t="shared" si="0"/>
        <v>4.9371927908246861E-4</v>
      </c>
      <c r="F25" s="50">
        <f t="shared" si="1"/>
        <v>0.7</v>
      </c>
      <c r="G25" s="51">
        <f t="shared" si="2"/>
        <v>0</v>
      </c>
      <c r="H25" s="52">
        <f t="shared" si="3"/>
        <v>0</v>
      </c>
      <c r="J25" s="46"/>
    </row>
    <row r="26" spans="1:10">
      <c r="A26" s="39"/>
      <c r="B26" s="53" t="s">
        <v>54</v>
      </c>
      <c r="C26" s="54">
        <v>8800</v>
      </c>
      <c r="D26" s="54">
        <v>306846</v>
      </c>
      <c r="E26" s="55">
        <f t="shared" si="0"/>
        <v>2.8678881262913646E-2</v>
      </c>
      <c r="F26" s="56">
        <f t="shared" si="1"/>
        <v>37.9</v>
      </c>
      <c r="G26" s="57">
        <f t="shared" si="2"/>
        <v>0</v>
      </c>
      <c r="H26" s="58">
        <f t="shared" si="3"/>
        <v>0</v>
      </c>
      <c r="J26" s="46"/>
    </row>
    <row r="27" spans="1:10">
      <c r="A27" s="39"/>
      <c r="B27" s="47" t="s">
        <v>55</v>
      </c>
      <c r="C27" s="48">
        <v>45181</v>
      </c>
      <c r="D27" s="48">
        <v>640657</v>
      </c>
      <c r="E27" s="49">
        <f t="shared" si="0"/>
        <v>7.0522916318716572E-2</v>
      </c>
      <c r="F27" s="50">
        <f t="shared" si="1"/>
        <v>93.2</v>
      </c>
      <c r="G27" s="51">
        <f t="shared" si="2"/>
        <v>0</v>
      </c>
      <c r="H27" s="52">
        <f t="shared" si="3"/>
        <v>0</v>
      </c>
      <c r="J27" s="46"/>
    </row>
    <row r="28" spans="1:10">
      <c r="A28" s="39"/>
      <c r="B28" s="53" t="s">
        <v>56</v>
      </c>
      <c r="C28" s="54">
        <v>92442</v>
      </c>
      <c r="D28" s="54">
        <v>272399</v>
      </c>
      <c r="E28" s="55">
        <f t="shared" si="0"/>
        <v>0.33936247930425589</v>
      </c>
      <c r="F28" s="56">
        <f t="shared" si="1"/>
        <v>448.3</v>
      </c>
      <c r="G28" s="57">
        <f t="shared" si="2"/>
        <v>32197548.600000001</v>
      </c>
      <c r="H28" s="58">
        <f t="shared" si="3"/>
        <v>26899438.92102132</v>
      </c>
      <c r="J28" s="46"/>
    </row>
    <row r="29" spans="1:10">
      <c r="A29" s="39"/>
      <c r="B29" s="47" t="s">
        <v>57</v>
      </c>
      <c r="C29" s="48">
        <v>64031</v>
      </c>
      <c r="D29" s="48">
        <v>167949</v>
      </c>
      <c r="E29" s="49">
        <f t="shared" si="0"/>
        <v>0.3812526421711353</v>
      </c>
      <c r="F29" s="50">
        <f t="shared" si="1"/>
        <v>503.6</v>
      </c>
      <c r="G29" s="51">
        <f t="shared" si="2"/>
        <v>25842911.600000001</v>
      </c>
      <c r="H29" s="52">
        <f t="shared" si="3"/>
        <v>21590458.042683206</v>
      </c>
      <c r="J29" s="46"/>
    </row>
    <row r="30" spans="1:10">
      <c r="A30" s="39"/>
      <c r="B30" s="53" t="s">
        <v>58</v>
      </c>
      <c r="C30" s="54">
        <v>0</v>
      </c>
      <c r="D30" s="54">
        <v>413673</v>
      </c>
      <c r="E30" s="55">
        <f t="shared" si="0"/>
        <v>0</v>
      </c>
      <c r="F30" s="56">
        <f t="shared" si="1"/>
        <v>0</v>
      </c>
      <c r="G30" s="57">
        <f t="shared" si="2"/>
        <v>0</v>
      </c>
      <c r="H30" s="58">
        <f t="shared" si="3"/>
        <v>0</v>
      </c>
      <c r="J30" s="46"/>
    </row>
    <row r="31" spans="1:10">
      <c r="A31" s="39"/>
      <c r="B31" s="59" t="s">
        <v>59</v>
      </c>
      <c r="C31" s="60">
        <v>10172</v>
      </c>
      <c r="D31" s="60">
        <v>68224</v>
      </c>
      <c r="E31" s="61">
        <f t="shared" si="0"/>
        <v>0.14909709193245779</v>
      </c>
      <c r="F31" s="62">
        <f t="shared" si="1"/>
        <v>196.9</v>
      </c>
      <c r="G31" s="63">
        <f t="shared" si="2"/>
        <v>985666.8</v>
      </c>
      <c r="H31" s="64">
        <f t="shared" si="3"/>
        <v>823475.23448038334</v>
      </c>
      <c r="J31" s="46"/>
    </row>
    <row r="32" spans="1:10" ht="13.5" customHeight="1">
      <c r="B32" s="65" t="s">
        <v>60</v>
      </c>
      <c r="C32" s="66">
        <v>551732</v>
      </c>
      <c r="D32" s="66">
        <v>7288010</v>
      </c>
      <c r="E32" s="67">
        <f t="shared" si="0"/>
        <v>7.5704067365439942E-2</v>
      </c>
      <c r="F32" s="68">
        <f t="shared" si="1"/>
        <v>100</v>
      </c>
      <c r="G32" s="69">
        <f>SUM(G6:G31)</f>
        <v>145679491.69999999</v>
      </c>
      <c r="H32" s="70">
        <f>SUM(H6:H31)</f>
        <v>121707917.50989336</v>
      </c>
    </row>
    <row r="33" spans="2:2">
      <c r="B33" s="71"/>
    </row>
  </sheetData>
  <conditionalFormatting sqref="C5:D32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N33"/>
  <sheetViews>
    <sheetView showGridLines="0" workbookViewId="0"/>
  </sheetViews>
  <sheetFormatPr baseColWidth="10" defaultColWidth="9.140625" defaultRowHeight="12.75"/>
  <cols>
    <col min="1" max="1" width="1.42578125" style="21" customWidth="1"/>
    <col min="2" max="2" width="16.7109375" style="22" customWidth="1"/>
    <col min="3" max="3" width="14.28515625" style="1" customWidth="1"/>
    <col min="4" max="4" width="16.7109375" style="1" customWidth="1"/>
    <col min="5" max="5" width="15.140625" style="1" customWidth="1"/>
    <col min="6" max="6" width="14.85546875" style="1" customWidth="1"/>
    <col min="7" max="7" width="15.28515625" style="1" customWidth="1"/>
  </cols>
  <sheetData>
    <row r="1" spans="1:14" ht="23.25" customHeight="1">
      <c r="B1" s="23" t="s">
        <v>61</v>
      </c>
      <c r="C1" s="23"/>
      <c r="D1" s="23"/>
      <c r="E1" s="24"/>
      <c r="G1" s="25" t="str">
        <f>Info!$C$28</f>
        <v>FA_2013_20120910</v>
      </c>
      <c r="N1" s="1"/>
    </row>
    <row r="2" spans="1:14" ht="23.25" customHeight="1">
      <c r="B2" s="26" t="str">
        <f>"Année de référence "&amp;Info!C30</f>
        <v>Année de référence 2013</v>
      </c>
      <c r="C2" s="26"/>
      <c r="D2" s="26"/>
      <c r="F2" s="27" t="s">
        <v>62</v>
      </c>
      <c r="G2" s="28">
        <f>CCG_Total!G2/3</f>
        <v>121707917.50989334</v>
      </c>
      <c r="K2" s="22"/>
      <c r="L2" s="22"/>
      <c r="M2" s="22"/>
      <c r="N2" s="22"/>
    </row>
    <row r="3" spans="1:14" ht="23.25" customHeight="1">
      <c r="B3" s="29" t="s">
        <v>63</v>
      </c>
      <c r="C3" s="29"/>
      <c r="D3" s="29"/>
      <c r="E3" s="29"/>
      <c r="G3" s="30" t="s">
        <v>26</v>
      </c>
    </row>
    <row r="4" spans="1:14" ht="51" customHeight="1">
      <c r="B4" s="31"/>
      <c r="C4" s="32" t="s">
        <v>64</v>
      </c>
      <c r="D4" s="32" t="s">
        <v>65</v>
      </c>
      <c r="E4" s="32" t="s">
        <v>66</v>
      </c>
      <c r="F4" s="32" t="s">
        <v>31</v>
      </c>
      <c r="G4" s="72" t="s">
        <v>32</v>
      </c>
    </row>
    <row r="5" spans="1:14" s="1" customFormat="1">
      <c r="A5" s="21"/>
      <c r="B5" s="37" t="s">
        <v>33</v>
      </c>
      <c r="C5" s="38">
        <v>1997</v>
      </c>
      <c r="D5" s="38">
        <v>1997</v>
      </c>
      <c r="E5" s="34"/>
      <c r="F5" s="34"/>
      <c r="G5" s="35"/>
    </row>
    <row r="6" spans="1:14">
      <c r="A6" s="39"/>
      <c r="B6" s="40" t="s">
        <v>34</v>
      </c>
      <c r="C6" s="41">
        <v>162878</v>
      </c>
      <c r="D6" s="41">
        <v>511</v>
      </c>
      <c r="E6" s="43">
        <f t="shared" ref="E6:E32" si="0">ROUND(D6/D$32*100,1)</f>
        <v>60</v>
      </c>
      <c r="F6" s="44">
        <f t="shared" ref="F6:F31" si="1">IF(E6&gt;E$32,(E6-100)*C6,0)</f>
        <v>0</v>
      </c>
      <c r="G6" s="45">
        <f t="shared" ref="G6:G31" si="2">F6/F$32*$G$2</f>
        <v>0</v>
      </c>
    </row>
    <row r="7" spans="1:14">
      <c r="A7" s="39"/>
      <c r="B7" s="47" t="s">
        <v>35</v>
      </c>
      <c r="C7" s="48">
        <v>480833</v>
      </c>
      <c r="D7" s="48">
        <v>869</v>
      </c>
      <c r="E7" s="50">
        <f t="shared" si="0"/>
        <v>102.1</v>
      </c>
      <c r="F7" s="51">
        <f t="shared" si="1"/>
        <v>1009749.2999999973</v>
      </c>
      <c r="G7" s="73">
        <f t="shared" si="2"/>
        <v>1404039.8302056044</v>
      </c>
    </row>
    <row r="8" spans="1:14">
      <c r="A8" s="39"/>
      <c r="B8" s="53" t="s">
        <v>36</v>
      </c>
      <c r="C8" s="54">
        <v>139190</v>
      </c>
      <c r="D8" s="54">
        <v>688</v>
      </c>
      <c r="E8" s="56">
        <f t="shared" si="0"/>
        <v>80.8</v>
      </c>
      <c r="F8" s="57">
        <f t="shared" si="1"/>
        <v>0</v>
      </c>
      <c r="G8" s="74">
        <f t="shared" si="2"/>
        <v>0</v>
      </c>
    </row>
    <row r="9" spans="1:14">
      <c r="A9" s="39"/>
      <c r="B9" s="47" t="s">
        <v>37</v>
      </c>
      <c r="C9" s="48">
        <v>47751</v>
      </c>
      <c r="D9" s="48">
        <v>1557</v>
      </c>
      <c r="E9" s="50">
        <f t="shared" si="0"/>
        <v>183</v>
      </c>
      <c r="F9" s="51">
        <f t="shared" si="1"/>
        <v>3963333</v>
      </c>
      <c r="G9" s="73">
        <f t="shared" si="2"/>
        <v>5510949.4924812354</v>
      </c>
    </row>
    <row r="10" spans="1:14">
      <c r="A10" s="39"/>
      <c r="B10" s="53" t="s">
        <v>38</v>
      </c>
      <c r="C10" s="54">
        <v>72674</v>
      </c>
      <c r="D10" s="54">
        <v>1028</v>
      </c>
      <c r="E10" s="56">
        <f t="shared" si="0"/>
        <v>120.8</v>
      </c>
      <c r="F10" s="57">
        <f t="shared" si="1"/>
        <v>1511619.1999999997</v>
      </c>
      <c r="G10" s="74">
        <f t="shared" si="2"/>
        <v>2101881.6897456991</v>
      </c>
    </row>
    <row r="11" spans="1:14">
      <c r="A11" s="39"/>
      <c r="B11" s="47" t="s">
        <v>39</v>
      </c>
      <c r="C11" s="48">
        <v>39893</v>
      </c>
      <c r="D11" s="48">
        <v>1289</v>
      </c>
      <c r="E11" s="50">
        <f t="shared" si="0"/>
        <v>151.5</v>
      </c>
      <c r="F11" s="51">
        <f t="shared" si="1"/>
        <v>2054489.5</v>
      </c>
      <c r="G11" s="73">
        <f t="shared" si="2"/>
        <v>2856733.9326100103</v>
      </c>
    </row>
    <row r="12" spans="1:14">
      <c r="A12" s="39"/>
      <c r="B12" s="53" t="s">
        <v>40</v>
      </c>
      <c r="C12" s="54">
        <v>20887</v>
      </c>
      <c r="D12" s="54">
        <v>1007</v>
      </c>
      <c r="E12" s="56">
        <f t="shared" si="0"/>
        <v>118.3</v>
      </c>
      <c r="F12" s="57">
        <f t="shared" si="1"/>
        <v>382232.09999999992</v>
      </c>
      <c r="G12" s="74">
        <f t="shared" si="2"/>
        <v>531487.46206918184</v>
      </c>
    </row>
    <row r="13" spans="1:14">
      <c r="A13" s="39"/>
      <c r="B13" s="47" t="s">
        <v>41</v>
      </c>
      <c r="C13" s="48">
        <v>43361</v>
      </c>
      <c r="D13" s="48">
        <v>1316</v>
      </c>
      <c r="E13" s="50">
        <f t="shared" si="0"/>
        <v>154.6</v>
      </c>
      <c r="F13" s="51">
        <f t="shared" si="1"/>
        <v>2367510.5999999996</v>
      </c>
      <c r="G13" s="73">
        <f t="shared" si="2"/>
        <v>3291984.6350316624</v>
      </c>
    </row>
    <row r="14" spans="1:14">
      <c r="A14" s="39"/>
      <c r="B14" s="53" t="s">
        <v>42</v>
      </c>
      <c r="C14" s="54">
        <v>20221</v>
      </c>
      <c r="D14" s="54">
        <v>692</v>
      </c>
      <c r="E14" s="56">
        <f t="shared" si="0"/>
        <v>81.3</v>
      </c>
      <c r="F14" s="57">
        <f t="shared" si="1"/>
        <v>0</v>
      </c>
      <c r="G14" s="74">
        <f t="shared" si="2"/>
        <v>0</v>
      </c>
    </row>
    <row r="15" spans="1:14">
      <c r="A15" s="39"/>
      <c r="B15" s="47" t="s">
        <v>43</v>
      </c>
      <c r="C15" s="48">
        <v>152377</v>
      </c>
      <c r="D15" s="48">
        <v>757</v>
      </c>
      <c r="E15" s="50">
        <f t="shared" si="0"/>
        <v>89</v>
      </c>
      <c r="F15" s="51">
        <f t="shared" si="1"/>
        <v>0</v>
      </c>
      <c r="G15" s="73">
        <f t="shared" si="2"/>
        <v>0</v>
      </c>
    </row>
    <row r="16" spans="1:14">
      <c r="A16" s="39"/>
      <c r="B16" s="53" t="s">
        <v>44</v>
      </c>
      <c r="C16" s="54">
        <v>78297</v>
      </c>
      <c r="D16" s="54">
        <v>552</v>
      </c>
      <c r="E16" s="56">
        <f t="shared" si="0"/>
        <v>64.900000000000006</v>
      </c>
      <c r="F16" s="57">
        <f t="shared" si="1"/>
        <v>0</v>
      </c>
      <c r="G16" s="74">
        <f t="shared" si="2"/>
        <v>0</v>
      </c>
    </row>
    <row r="17" spans="1:7">
      <c r="A17" s="39"/>
      <c r="B17" s="47" t="s">
        <v>45</v>
      </c>
      <c r="C17" s="48">
        <v>3543</v>
      </c>
      <c r="D17" s="48">
        <v>275</v>
      </c>
      <c r="E17" s="50">
        <f t="shared" si="0"/>
        <v>32.299999999999997</v>
      </c>
      <c r="F17" s="51">
        <f t="shared" si="1"/>
        <v>0</v>
      </c>
      <c r="G17" s="73">
        <f t="shared" si="2"/>
        <v>0</v>
      </c>
    </row>
    <row r="18" spans="1:7">
      <c r="A18" s="39"/>
      <c r="B18" s="53" t="s">
        <v>46</v>
      </c>
      <c r="C18" s="54">
        <v>51446</v>
      </c>
      <c r="D18" s="54">
        <v>507</v>
      </c>
      <c r="E18" s="56">
        <f t="shared" si="0"/>
        <v>59.6</v>
      </c>
      <c r="F18" s="57">
        <f t="shared" si="1"/>
        <v>0</v>
      </c>
      <c r="G18" s="74">
        <f t="shared" si="2"/>
        <v>0</v>
      </c>
    </row>
    <row r="19" spans="1:7">
      <c r="A19" s="39"/>
      <c r="B19" s="47" t="s">
        <v>47</v>
      </c>
      <c r="C19" s="48">
        <v>29472</v>
      </c>
      <c r="D19" s="48">
        <v>516</v>
      </c>
      <c r="E19" s="50">
        <f t="shared" si="0"/>
        <v>60.6</v>
      </c>
      <c r="F19" s="51">
        <f t="shared" si="1"/>
        <v>0</v>
      </c>
      <c r="G19" s="73">
        <f t="shared" si="2"/>
        <v>0</v>
      </c>
    </row>
    <row r="20" spans="1:7">
      <c r="A20" s="39"/>
      <c r="B20" s="53" t="s">
        <v>48</v>
      </c>
      <c r="C20" s="54">
        <v>23965</v>
      </c>
      <c r="D20" s="54">
        <v>906</v>
      </c>
      <c r="E20" s="56">
        <f t="shared" si="0"/>
        <v>106.5</v>
      </c>
      <c r="F20" s="57">
        <f t="shared" si="1"/>
        <v>155772.5</v>
      </c>
      <c r="G20" s="74">
        <f t="shared" si="2"/>
        <v>216599.10479829309</v>
      </c>
    </row>
    <row r="21" spans="1:7">
      <c r="A21" s="39"/>
      <c r="B21" s="47" t="s">
        <v>49</v>
      </c>
      <c r="C21" s="48">
        <v>15805</v>
      </c>
      <c r="D21" s="48">
        <v>1005</v>
      </c>
      <c r="E21" s="50">
        <f t="shared" si="0"/>
        <v>118.1</v>
      </c>
      <c r="F21" s="51">
        <f t="shared" si="1"/>
        <v>286070.49999999988</v>
      </c>
      <c r="G21" s="73">
        <f t="shared" si="2"/>
        <v>397776.33541992377</v>
      </c>
    </row>
    <row r="22" spans="1:7">
      <c r="A22" s="39"/>
      <c r="B22" s="53" t="s">
        <v>50</v>
      </c>
      <c r="C22" s="54">
        <v>176636</v>
      </c>
      <c r="D22" s="54">
        <v>790</v>
      </c>
      <c r="E22" s="56">
        <f t="shared" si="0"/>
        <v>92.8</v>
      </c>
      <c r="F22" s="57">
        <f t="shared" si="1"/>
        <v>0</v>
      </c>
      <c r="G22" s="74">
        <f t="shared" si="2"/>
        <v>0</v>
      </c>
    </row>
    <row r="23" spans="1:7">
      <c r="A23" s="39"/>
      <c r="B23" s="47" t="s">
        <v>51</v>
      </c>
      <c r="C23" s="48">
        <v>414357</v>
      </c>
      <c r="D23" s="48">
        <v>1794</v>
      </c>
      <c r="E23" s="50">
        <f t="shared" si="0"/>
        <v>210.8</v>
      </c>
      <c r="F23" s="51">
        <f t="shared" si="1"/>
        <v>45910755.600000001</v>
      </c>
      <c r="G23" s="73">
        <f t="shared" si="2"/>
        <v>63838152.1999918</v>
      </c>
    </row>
    <row r="24" spans="1:7">
      <c r="A24" s="39"/>
      <c r="B24" s="53" t="s">
        <v>52</v>
      </c>
      <c r="C24" s="54">
        <v>137032</v>
      </c>
      <c r="D24" s="54">
        <v>466</v>
      </c>
      <c r="E24" s="56">
        <f t="shared" si="0"/>
        <v>54.8</v>
      </c>
      <c r="F24" s="57">
        <f t="shared" si="1"/>
        <v>0</v>
      </c>
      <c r="G24" s="74">
        <f t="shared" si="2"/>
        <v>0</v>
      </c>
    </row>
    <row r="25" spans="1:7">
      <c r="A25" s="39"/>
      <c r="B25" s="47" t="s">
        <v>53</v>
      </c>
      <c r="C25" s="48">
        <v>85118</v>
      </c>
      <c r="D25" s="48">
        <v>502</v>
      </c>
      <c r="E25" s="50">
        <f t="shared" si="0"/>
        <v>59</v>
      </c>
      <c r="F25" s="51">
        <f t="shared" si="1"/>
        <v>0</v>
      </c>
      <c r="G25" s="73">
        <f t="shared" si="2"/>
        <v>0</v>
      </c>
    </row>
    <row r="26" spans="1:7">
      <c r="A26" s="39"/>
      <c r="B26" s="53" t="s">
        <v>54</v>
      </c>
      <c r="C26" s="54">
        <v>192019</v>
      </c>
      <c r="D26" s="54">
        <v>1165</v>
      </c>
      <c r="E26" s="56">
        <f t="shared" si="0"/>
        <v>136.9</v>
      </c>
      <c r="F26" s="57">
        <f t="shared" si="1"/>
        <v>7085501.1000000015</v>
      </c>
      <c r="G26" s="74">
        <f t="shared" si="2"/>
        <v>9852272.9962433763</v>
      </c>
    </row>
    <row r="27" spans="1:7">
      <c r="A27" s="39"/>
      <c r="B27" s="47" t="s">
        <v>55</v>
      </c>
      <c r="C27" s="48">
        <v>268565</v>
      </c>
      <c r="D27" s="48">
        <v>720</v>
      </c>
      <c r="E27" s="50">
        <f t="shared" si="0"/>
        <v>84.6</v>
      </c>
      <c r="F27" s="51">
        <f t="shared" si="1"/>
        <v>0</v>
      </c>
      <c r="G27" s="73">
        <f t="shared" si="2"/>
        <v>0</v>
      </c>
    </row>
    <row r="28" spans="1:7">
      <c r="A28" s="39"/>
      <c r="B28" s="53" t="s">
        <v>56</v>
      </c>
      <c r="C28" s="54">
        <v>241157</v>
      </c>
      <c r="D28" s="54">
        <v>1601</v>
      </c>
      <c r="E28" s="56">
        <f t="shared" si="0"/>
        <v>188.1</v>
      </c>
      <c r="F28" s="57">
        <f t="shared" si="1"/>
        <v>21245931.699999999</v>
      </c>
      <c r="G28" s="74">
        <f t="shared" si="2"/>
        <v>29542119.352425344</v>
      </c>
    </row>
    <row r="29" spans="1:7">
      <c r="A29" s="39"/>
      <c r="B29" s="47" t="s">
        <v>57</v>
      </c>
      <c r="C29" s="48">
        <v>71061</v>
      </c>
      <c r="D29" s="48">
        <v>1037</v>
      </c>
      <c r="E29" s="50">
        <f t="shared" si="0"/>
        <v>121.9</v>
      </c>
      <c r="F29" s="51">
        <f t="shared" si="1"/>
        <v>1556235.9000000004</v>
      </c>
      <c r="G29" s="73">
        <f t="shared" si="2"/>
        <v>2163920.4788712133</v>
      </c>
    </row>
    <row r="30" spans="1:7">
      <c r="A30" s="39"/>
      <c r="B30" s="53" t="s">
        <v>58</v>
      </c>
      <c r="C30" s="54">
        <v>24156</v>
      </c>
      <c r="D30" s="54">
        <v>425</v>
      </c>
      <c r="E30" s="56">
        <f t="shared" si="0"/>
        <v>49.9</v>
      </c>
      <c r="F30" s="57">
        <f t="shared" si="1"/>
        <v>0</v>
      </c>
      <c r="G30" s="74">
        <f t="shared" si="2"/>
        <v>0</v>
      </c>
    </row>
    <row r="31" spans="1:7">
      <c r="A31" s="39"/>
      <c r="B31" s="59" t="s">
        <v>59</v>
      </c>
      <c r="C31" s="48">
        <v>83191</v>
      </c>
      <c r="D31" s="48">
        <v>640</v>
      </c>
      <c r="E31" s="50">
        <f t="shared" si="0"/>
        <v>75.2</v>
      </c>
      <c r="F31" s="51">
        <f t="shared" si="1"/>
        <v>0</v>
      </c>
      <c r="G31" s="73">
        <f t="shared" si="2"/>
        <v>0</v>
      </c>
    </row>
    <row r="32" spans="1:7" ht="13.5" customHeight="1">
      <c r="B32" s="65" t="s">
        <v>60</v>
      </c>
      <c r="C32" s="75">
        <v>3075885</v>
      </c>
      <c r="D32" s="75">
        <v>851</v>
      </c>
      <c r="E32" s="76">
        <f t="shared" si="0"/>
        <v>100</v>
      </c>
      <c r="F32" s="77">
        <f>SUM(F6:F31)</f>
        <v>87529201</v>
      </c>
      <c r="G32" s="78">
        <f>SUM(G6:G31)</f>
        <v>121707917.50989334</v>
      </c>
    </row>
    <row r="33" spans="2:2">
      <c r="B33" s="71"/>
    </row>
  </sheetData>
  <conditionalFormatting sqref="C5:D32">
    <cfRule type="expression" dxfId="3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33"/>
  <sheetViews>
    <sheetView showGridLines="0" workbookViewId="0"/>
  </sheetViews>
  <sheetFormatPr baseColWidth="10" defaultColWidth="9.140625" defaultRowHeight="12.75"/>
  <cols>
    <col min="1" max="1" width="1.42578125" style="21" customWidth="1"/>
    <col min="2" max="2" width="16.7109375" style="22" customWidth="1"/>
    <col min="3" max="4" width="16.140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</cols>
  <sheetData>
    <row r="1" spans="1:8" ht="23.25" customHeight="1">
      <c r="B1" s="23" t="s">
        <v>67</v>
      </c>
      <c r="C1" s="23"/>
      <c r="D1" s="23"/>
      <c r="H1" s="25" t="str">
        <f>Info!$C$28</f>
        <v>FA_2013_20120910</v>
      </c>
    </row>
    <row r="2" spans="1:8" ht="23.25" customHeight="1">
      <c r="B2" s="26" t="str">
        <f>"Année de référence "&amp;Info!C30</f>
        <v>Année de référence 2013</v>
      </c>
      <c r="C2" s="26"/>
      <c r="D2" s="26"/>
      <c r="G2" s="27" t="s">
        <v>68</v>
      </c>
      <c r="H2" s="28">
        <f>CCG_Total!G2/6</f>
        <v>60853958.754946671</v>
      </c>
    </row>
    <row r="3" spans="1:8" ht="23.25" customHeight="1">
      <c r="B3" s="29" t="s">
        <v>69</v>
      </c>
      <c r="C3" s="29"/>
      <c r="D3" s="29"/>
      <c r="E3" s="29"/>
      <c r="F3" s="29"/>
      <c r="H3" s="30" t="s">
        <v>70</v>
      </c>
    </row>
    <row r="4" spans="1:8" ht="51" customHeight="1">
      <c r="B4" s="79"/>
      <c r="C4" s="32" t="s">
        <v>71</v>
      </c>
      <c r="D4" s="32" t="s">
        <v>28</v>
      </c>
      <c r="E4" s="80" t="s">
        <v>29</v>
      </c>
      <c r="F4" s="32" t="s">
        <v>66</v>
      </c>
      <c r="G4" s="32" t="s">
        <v>31</v>
      </c>
      <c r="H4" s="72" t="s">
        <v>32</v>
      </c>
    </row>
    <row r="5" spans="1:8" s="1" customFormat="1">
      <c r="A5" s="21"/>
      <c r="B5" s="37" t="s">
        <v>33</v>
      </c>
      <c r="C5" s="38">
        <v>2000</v>
      </c>
      <c r="D5" s="38">
        <f>CCG_1!D5</f>
        <v>2000</v>
      </c>
      <c r="E5" s="33"/>
      <c r="F5" s="34"/>
      <c r="G5" s="34"/>
      <c r="H5" s="35"/>
    </row>
    <row r="6" spans="1:8">
      <c r="A6" s="39"/>
      <c r="B6" s="40" t="s">
        <v>34</v>
      </c>
      <c r="C6" s="41">
        <v>39653</v>
      </c>
      <c r="D6" s="44">
        <f>CCG_1!D6</f>
        <v>1247906</v>
      </c>
      <c r="E6" s="42">
        <f t="shared" ref="E6:E32" si="0">C6/D6</f>
        <v>3.1775630536274364E-2</v>
      </c>
      <c r="F6" s="43">
        <f t="shared" ref="F6:F32" si="1">ROUND(E6/E$32*100,1)</f>
        <v>46.1</v>
      </c>
      <c r="G6" s="44">
        <f t="shared" ref="G6:G31" si="2">IF(F6&gt;F$32,(F6-100)*C6,0)</f>
        <v>0</v>
      </c>
      <c r="H6" s="45">
        <f t="shared" ref="H6:H31" si="3">G6/G$32*$H$2</f>
        <v>0</v>
      </c>
    </row>
    <row r="7" spans="1:8">
      <c r="A7" s="39"/>
      <c r="B7" s="47" t="s">
        <v>35</v>
      </c>
      <c r="C7" s="48">
        <v>108006</v>
      </c>
      <c r="D7" s="51">
        <f>CCG_1!D7</f>
        <v>957197</v>
      </c>
      <c r="E7" s="49">
        <f t="shared" si="0"/>
        <v>0.11283570675628946</v>
      </c>
      <c r="F7" s="50">
        <f t="shared" si="1"/>
        <v>163.6</v>
      </c>
      <c r="G7" s="51">
        <f t="shared" si="2"/>
        <v>6869181.5999999996</v>
      </c>
      <c r="H7" s="73">
        <f t="shared" si="3"/>
        <v>18586435.364060853</v>
      </c>
    </row>
    <row r="8" spans="1:8">
      <c r="A8" s="39"/>
      <c r="B8" s="53" t="s">
        <v>36</v>
      </c>
      <c r="C8" s="54">
        <v>39768</v>
      </c>
      <c r="D8" s="57">
        <f>CCG_1!D8</f>
        <v>350504</v>
      </c>
      <c r="E8" s="55">
        <f t="shared" si="0"/>
        <v>0.11345947549813983</v>
      </c>
      <c r="F8" s="56">
        <f t="shared" si="1"/>
        <v>164.5</v>
      </c>
      <c r="G8" s="57">
        <f t="shared" si="2"/>
        <v>2565036</v>
      </c>
      <c r="H8" s="74">
        <f t="shared" si="3"/>
        <v>6940401.1418899167</v>
      </c>
    </row>
    <row r="9" spans="1:8">
      <c r="A9" s="39"/>
      <c r="B9" s="47" t="s">
        <v>37</v>
      </c>
      <c r="C9" s="48">
        <v>4779</v>
      </c>
      <c r="D9" s="51">
        <f>CCG_1!D9</f>
        <v>34777</v>
      </c>
      <c r="E9" s="49">
        <f t="shared" si="0"/>
        <v>0.13741840871840585</v>
      </c>
      <c r="F9" s="50">
        <f t="shared" si="1"/>
        <v>199.3</v>
      </c>
      <c r="G9" s="51">
        <f t="shared" si="2"/>
        <v>474554.70000000007</v>
      </c>
      <c r="H9" s="73">
        <f t="shared" si="3"/>
        <v>1284036.5522235271</v>
      </c>
    </row>
    <row r="10" spans="1:8">
      <c r="A10" s="39"/>
      <c r="B10" s="53" t="s">
        <v>38</v>
      </c>
      <c r="C10" s="54">
        <v>12834</v>
      </c>
      <c r="D10" s="57">
        <f>CCG_1!D10</f>
        <v>128704</v>
      </c>
      <c r="E10" s="55">
        <f t="shared" si="0"/>
        <v>9.9717180507210346E-2</v>
      </c>
      <c r="F10" s="56">
        <f t="shared" si="1"/>
        <v>144.6</v>
      </c>
      <c r="G10" s="57">
        <f t="shared" si="2"/>
        <v>572396.39999999991</v>
      </c>
      <c r="H10" s="74">
        <f t="shared" si="3"/>
        <v>1548773.8293628925</v>
      </c>
    </row>
    <row r="11" spans="1:8">
      <c r="A11" s="39"/>
      <c r="B11" s="47" t="s">
        <v>39</v>
      </c>
      <c r="C11" s="48">
        <v>4329</v>
      </c>
      <c r="D11" s="51">
        <f>CCG_1!D11</f>
        <v>32427</v>
      </c>
      <c r="E11" s="49">
        <f t="shared" si="0"/>
        <v>0.13349986122675547</v>
      </c>
      <c r="F11" s="50">
        <f t="shared" si="1"/>
        <v>193.6</v>
      </c>
      <c r="G11" s="51">
        <f t="shared" si="2"/>
        <v>405194.39999999997</v>
      </c>
      <c r="H11" s="73">
        <f t="shared" si="3"/>
        <v>1096363.4336700924</v>
      </c>
    </row>
    <row r="12" spans="1:8">
      <c r="A12" s="39"/>
      <c r="B12" s="53" t="s">
        <v>40</v>
      </c>
      <c r="C12" s="54">
        <v>4271</v>
      </c>
      <c r="D12" s="57">
        <f>CCG_1!D12</f>
        <v>37235</v>
      </c>
      <c r="E12" s="55">
        <f t="shared" si="0"/>
        <v>0.11470390761380421</v>
      </c>
      <c r="F12" s="56">
        <f t="shared" si="1"/>
        <v>166.3</v>
      </c>
      <c r="G12" s="57">
        <f t="shared" si="2"/>
        <v>283167.30000000005</v>
      </c>
      <c r="H12" s="74">
        <f t="shared" si="3"/>
        <v>766185.9920351546</v>
      </c>
    </row>
    <row r="13" spans="1:8">
      <c r="A13" s="39"/>
      <c r="B13" s="47" t="s">
        <v>41</v>
      </c>
      <c r="C13" s="48">
        <v>2468</v>
      </c>
      <c r="D13" s="51">
        <f>CCG_1!D13</f>
        <v>38183</v>
      </c>
      <c r="E13" s="49">
        <f t="shared" si="0"/>
        <v>6.4636094597071994E-2</v>
      </c>
      <c r="F13" s="50">
        <f t="shared" si="1"/>
        <v>93.7</v>
      </c>
      <c r="G13" s="51">
        <f t="shared" si="2"/>
        <v>0</v>
      </c>
      <c r="H13" s="73">
        <f t="shared" si="3"/>
        <v>0</v>
      </c>
    </row>
    <row r="14" spans="1:8">
      <c r="A14" s="39"/>
      <c r="B14" s="53" t="s">
        <v>42</v>
      </c>
      <c r="C14" s="54">
        <v>5580</v>
      </c>
      <c r="D14" s="57">
        <f>CCG_1!D14</f>
        <v>100052</v>
      </c>
      <c r="E14" s="55">
        <f t="shared" si="0"/>
        <v>5.5770999080478154E-2</v>
      </c>
      <c r="F14" s="56">
        <f t="shared" si="1"/>
        <v>80.900000000000006</v>
      </c>
      <c r="G14" s="57">
        <f t="shared" si="2"/>
        <v>0</v>
      </c>
      <c r="H14" s="74">
        <f t="shared" si="3"/>
        <v>0</v>
      </c>
    </row>
    <row r="15" spans="1:8">
      <c r="A15" s="39"/>
      <c r="B15" s="47" t="s">
        <v>43</v>
      </c>
      <c r="C15" s="48">
        <v>34430</v>
      </c>
      <c r="D15" s="51">
        <f>CCG_1!D15</f>
        <v>241706</v>
      </c>
      <c r="E15" s="49">
        <f t="shared" si="0"/>
        <v>0.14244578123836396</v>
      </c>
      <c r="F15" s="50">
        <f t="shared" si="1"/>
        <v>206.6</v>
      </c>
      <c r="G15" s="51">
        <f t="shared" si="2"/>
        <v>3670238</v>
      </c>
      <c r="H15" s="73">
        <f t="shared" si="3"/>
        <v>9930825.1448353026</v>
      </c>
    </row>
    <row r="16" spans="1:8">
      <c r="A16" s="39"/>
      <c r="B16" s="53" t="s">
        <v>44</v>
      </c>
      <c r="C16" s="54">
        <v>9197</v>
      </c>
      <c r="D16" s="57">
        <f>CCG_1!D16</f>
        <v>244341</v>
      </c>
      <c r="E16" s="55">
        <f t="shared" si="0"/>
        <v>3.7640019480971267E-2</v>
      </c>
      <c r="F16" s="56">
        <f t="shared" si="1"/>
        <v>54.6</v>
      </c>
      <c r="G16" s="57">
        <f t="shared" si="2"/>
        <v>0</v>
      </c>
      <c r="H16" s="74">
        <f t="shared" si="3"/>
        <v>0</v>
      </c>
    </row>
    <row r="17" spans="1:8">
      <c r="A17" s="39"/>
      <c r="B17" s="47" t="s">
        <v>45</v>
      </c>
      <c r="C17" s="48">
        <v>925</v>
      </c>
      <c r="D17" s="51">
        <f>CCG_1!D17</f>
        <v>188079</v>
      </c>
      <c r="E17" s="49">
        <f t="shared" si="0"/>
        <v>4.9181460981821473E-3</v>
      </c>
      <c r="F17" s="50">
        <f t="shared" si="1"/>
        <v>7.1</v>
      </c>
      <c r="G17" s="51">
        <f t="shared" si="2"/>
        <v>0</v>
      </c>
      <c r="H17" s="73">
        <f t="shared" si="3"/>
        <v>0</v>
      </c>
    </row>
    <row r="18" spans="1:8">
      <c r="A18" s="39"/>
      <c r="B18" s="53" t="s">
        <v>46</v>
      </c>
      <c r="C18" s="54">
        <v>6069</v>
      </c>
      <c r="D18" s="57">
        <f>CCG_1!D18</f>
        <v>259374</v>
      </c>
      <c r="E18" s="55">
        <f t="shared" si="0"/>
        <v>2.3398644428508641E-2</v>
      </c>
      <c r="F18" s="56">
        <f t="shared" si="1"/>
        <v>33.9</v>
      </c>
      <c r="G18" s="57">
        <f t="shared" si="2"/>
        <v>0</v>
      </c>
      <c r="H18" s="74">
        <f t="shared" si="3"/>
        <v>0</v>
      </c>
    </row>
    <row r="19" spans="1:8">
      <c r="A19" s="39"/>
      <c r="B19" s="47" t="s">
        <v>47</v>
      </c>
      <c r="C19" s="48">
        <v>3013</v>
      </c>
      <c r="D19" s="51">
        <f>CCG_1!D19</f>
        <v>73392</v>
      </c>
      <c r="E19" s="49">
        <f t="shared" si="0"/>
        <v>4.1053520819707867E-2</v>
      </c>
      <c r="F19" s="50">
        <f t="shared" si="1"/>
        <v>59.5</v>
      </c>
      <c r="G19" s="51">
        <f t="shared" si="2"/>
        <v>0</v>
      </c>
      <c r="H19" s="73">
        <f t="shared" si="3"/>
        <v>0</v>
      </c>
    </row>
    <row r="20" spans="1:8">
      <c r="A20" s="39"/>
      <c r="B20" s="53" t="s">
        <v>48</v>
      </c>
      <c r="C20" s="54">
        <v>6813</v>
      </c>
      <c r="D20" s="57">
        <f>CCG_1!D20</f>
        <v>53504</v>
      </c>
      <c r="E20" s="55">
        <f t="shared" si="0"/>
        <v>0.12733627392344499</v>
      </c>
      <c r="F20" s="56">
        <f t="shared" si="1"/>
        <v>184.7</v>
      </c>
      <c r="G20" s="57">
        <f t="shared" si="2"/>
        <v>577061.1</v>
      </c>
      <c r="H20" s="74">
        <f t="shared" si="3"/>
        <v>1561395.4413818172</v>
      </c>
    </row>
    <row r="21" spans="1:8">
      <c r="A21" s="39"/>
      <c r="B21" s="47" t="s">
        <v>49</v>
      </c>
      <c r="C21" s="48">
        <v>3632</v>
      </c>
      <c r="D21" s="51">
        <f>CCG_1!D21</f>
        <v>14618</v>
      </c>
      <c r="E21" s="49">
        <f t="shared" si="0"/>
        <v>0.24846080175126556</v>
      </c>
      <c r="F21" s="50">
        <f t="shared" si="1"/>
        <v>360.3</v>
      </c>
      <c r="G21" s="51">
        <f t="shared" si="2"/>
        <v>945409.60000000009</v>
      </c>
      <c r="H21" s="73">
        <f t="shared" si="3"/>
        <v>2558062.2912870189</v>
      </c>
    </row>
    <row r="22" spans="1:8">
      <c r="A22" s="39"/>
      <c r="B22" s="53" t="s">
        <v>50</v>
      </c>
      <c r="C22" s="54">
        <v>37582</v>
      </c>
      <c r="D22" s="57">
        <f>CCG_1!D22</f>
        <v>452837</v>
      </c>
      <c r="E22" s="55">
        <f t="shared" si="0"/>
        <v>8.2992334990294528E-2</v>
      </c>
      <c r="F22" s="56">
        <f t="shared" si="1"/>
        <v>120.4</v>
      </c>
      <c r="G22" s="57">
        <f t="shared" si="2"/>
        <v>766672.80000000016</v>
      </c>
      <c r="H22" s="74">
        <f t="shared" si="3"/>
        <v>2074441.3632307465</v>
      </c>
    </row>
    <row r="23" spans="1:8">
      <c r="A23" s="39"/>
      <c r="B23" s="47" t="s">
        <v>51</v>
      </c>
      <c r="C23" s="48">
        <v>27517</v>
      </c>
      <c r="D23" s="51">
        <f>CCG_1!D23</f>
        <v>187058</v>
      </c>
      <c r="E23" s="49">
        <f t="shared" si="0"/>
        <v>0.14710410674763977</v>
      </c>
      <c r="F23" s="50">
        <f t="shared" si="1"/>
        <v>213.3</v>
      </c>
      <c r="G23" s="51">
        <f t="shared" si="2"/>
        <v>3117676.1</v>
      </c>
      <c r="H23" s="73">
        <f t="shared" si="3"/>
        <v>8435718.939025769</v>
      </c>
    </row>
    <row r="24" spans="1:8">
      <c r="A24" s="39"/>
      <c r="B24" s="53" t="s">
        <v>52</v>
      </c>
      <c r="C24" s="54">
        <v>20283</v>
      </c>
      <c r="D24" s="57">
        <f>CCG_1!D24</f>
        <v>547493</v>
      </c>
      <c r="E24" s="55">
        <f t="shared" si="0"/>
        <v>3.704704900336625E-2</v>
      </c>
      <c r="F24" s="56">
        <f t="shared" si="1"/>
        <v>53.7</v>
      </c>
      <c r="G24" s="57">
        <f t="shared" si="2"/>
        <v>0</v>
      </c>
      <c r="H24" s="74">
        <f t="shared" si="3"/>
        <v>0</v>
      </c>
    </row>
    <row r="25" spans="1:8">
      <c r="A25" s="39"/>
      <c r="B25" s="47" t="s">
        <v>53</v>
      </c>
      <c r="C25" s="48">
        <v>24877</v>
      </c>
      <c r="D25" s="51">
        <f>CCG_1!D25</f>
        <v>228875</v>
      </c>
      <c r="E25" s="49">
        <f t="shared" si="0"/>
        <v>0.10869251774986347</v>
      </c>
      <c r="F25" s="50">
        <f t="shared" si="1"/>
        <v>157.6</v>
      </c>
      <c r="G25" s="51">
        <f t="shared" si="2"/>
        <v>1432915.2</v>
      </c>
      <c r="H25" s="73">
        <f t="shared" si="3"/>
        <v>3877141.0188049674</v>
      </c>
    </row>
    <row r="26" spans="1:8">
      <c r="A26" s="39"/>
      <c r="B26" s="53" t="s">
        <v>54</v>
      </c>
      <c r="C26" s="54">
        <v>16058</v>
      </c>
      <c r="D26" s="57">
        <f>CCG_1!D26</f>
        <v>306846</v>
      </c>
      <c r="E26" s="55">
        <f t="shared" si="0"/>
        <v>5.233244037725765E-2</v>
      </c>
      <c r="F26" s="56">
        <f t="shared" si="1"/>
        <v>75.900000000000006</v>
      </c>
      <c r="G26" s="57">
        <f t="shared" si="2"/>
        <v>0</v>
      </c>
      <c r="H26" s="74">
        <f t="shared" si="3"/>
        <v>0</v>
      </c>
    </row>
    <row r="27" spans="1:8">
      <c r="A27" s="39"/>
      <c r="B27" s="47" t="s">
        <v>55</v>
      </c>
      <c r="C27" s="48">
        <v>43939</v>
      </c>
      <c r="D27" s="51">
        <f>CCG_1!D27</f>
        <v>640657</v>
      </c>
      <c r="E27" s="49">
        <f t="shared" si="0"/>
        <v>6.8584281448575452E-2</v>
      </c>
      <c r="F27" s="50">
        <f t="shared" si="1"/>
        <v>99.5</v>
      </c>
      <c r="G27" s="51">
        <f t="shared" si="2"/>
        <v>0</v>
      </c>
      <c r="H27" s="73">
        <f t="shared" si="3"/>
        <v>0</v>
      </c>
    </row>
    <row r="28" spans="1:8">
      <c r="A28" s="39"/>
      <c r="B28" s="53" t="s">
        <v>56</v>
      </c>
      <c r="C28" s="54">
        <v>20784</v>
      </c>
      <c r="D28" s="57">
        <f>CCG_1!D28</f>
        <v>272399</v>
      </c>
      <c r="E28" s="55">
        <f t="shared" si="0"/>
        <v>7.6299839573566716E-2</v>
      </c>
      <c r="F28" s="56">
        <f t="shared" si="1"/>
        <v>110.6</v>
      </c>
      <c r="G28" s="57">
        <f t="shared" si="2"/>
        <v>220310.39999999988</v>
      </c>
      <c r="H28" s="74">
        <f t="shared" si="3"/>
        <v>596109.58744057524</v>
      </c>
    </row>
    <row r="29" spans="1:8">
      <c r="A29" s="39"/>
      <c r="B29" s="47" t="s">
        <v>57</v>
      </c>
      <c r="C29" s="48">
        <v>10294</v>
      </c>
      <c r="D29" s="51">
        <f>CCG_1!D29</f>
        <v>167949</v>
      </c>
      <c r="E29" s="49">
        <f t="shared" si="0"/>
        <v>6.1292416150140819E-2</v>
      </c>
      <c r="F29" s="50">
        <f t="shared" si="1"/>
        <v>88.9</v>
      </c>
      <c r="G29" s="51">
        <f t="shared" si="2"/>
        <v>0</v>
      </c>
      <c r="H29" s="73">
        <f t="shared" si="3"/>
        <v>0</v>
      </c>
    </row>
    <row r="30" spans="1:8">
      <c r="A30" s="39"/>
      <c r="B30" s="53" t="s">
        <v>58</v>
      </c>
      <c r="C30" s="54">
        <v>7348</v>
      </c>
      <c r="D30" s="57">
        <f>CCG_1!D30</f>
        <v>413673</v>
      </c>
      <c r="E30" s="55">
        <f t="shared" si="0"/>
        <v>1.7762822325846743E-2</v>
      </c>
      <c r="F30" s="56">
        <f t="shared" si="1"/>
        <v>25.8</v>
      </c>
      <c r="G30" s="57">
        <f t="shared" si="2"/>
        <v>0</v>
      </c>
      <c r="H30" s="74">
        <f t="shared" si="3"/>
        <v>0</v>
      </c>
    </row>
    <row r="31" spans="1:8">
      <c r="A31" s="39"/>
      <c r="B31" s="59" t="s">
        <v>59</v>
      </c>
      <c r="C31" s="48">
        <v>8124</v>
      </c>
      <c r="D31" s="51">
        <f>CCG_1!D31</f>
        <v>68224</v>
      </c>
      <c r="E31" s="49">
        <f t="shared" si="0"/>
        <v>0.11907833020637899</v>
      </c>
      <c r="F31" s="50">
        <f t="shared" si="1"/>
        <v>172.7</v>
      </c>
      <c r="G31" s="51">
        <f t="shared" si="2"/>
        <v>590614.79999999993</v>
      </c>
      <c r="H31" s="73">
        <f t="shared" si="3"/>
        <v>1598068.6556980424</v>
      </c>
    </row>
    <row r="32" spans="1:8" ht="13.5" customHeight="1">
      <c r="B32" s="65" t="s">
        <v>60</v>
      </c>
      <c r="C32" s="75">
        <v>502573</v>
      </c>
      <c r="D32" s="77">
        <f>SUM(D6:D31)</f>
        <v>7288010</v>
      </c>
      <c r="E32" s="81">
        <f t="shared" si="0"/>
        <v>6.8958879035566634E-2</v>
      </c>
      <c r="F32" s="76">
        <f t="shared" si="1"/>
        <v>100</v>
      </c>
      <c r="G32" s="77">
        <f>SUM(G6:G31)</f>
        <v>22490428.399999999</v>
      </c>
      <c r="H32" s="78">
        <f>SUM(H6:H31)</f>
        <v>60853958.754946679</v>
      </c>
    </row>
    <row r="33" spans="2:2">
      <c r="B33" s="71"/>
    </row>
  </sheetData>
  <conditionalFormatting sqref="C5:C32">
    <cfRule type="expression" dxfId="2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3"/>
  <sheetViews>
    <sheetView showGridLines="0" workbookViewId="0"/>
  </sheetViews>
  <sheetFormatPr baseColWidth="10" defaultColWidth="9.140625" defaultRowHeight="12.75"/>
  <cols>
    <col min="1" max="1" width="1.42578125" style="21" customWidth="1"/>
    <col min="2" max="2" width="16.7109375" style="22" customWidth="1"/>
    <col min="3" max="3" width="14.28515625" style="1" customWidth="1"/>
    <col min="4" max="4" width="16.140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</cols>
  <sheetData>
    <row r="1" spans="1:8" ht="23.25" customHeight="1">
      <c r="B1" s="23" t="s">
        <v>72</v>
      </c>
      <c r="C1" s="23"/>
      <c r="D1" s="23"/>
      <c r="H1" s="25" t="str">
        <f>Info!$C$28</f>
        <v>FA_2013_20120910</v>
      </c>
    </row>
    <row r="2" spans="1:8" ht="23.25" customHeight="1">
      <c r="B2" s="26" t="str">
        <f>"Année de référence "&amp;Info!C30</f>
        <v>Année de référence 2013</v>
      </c>
      <c r="C2" s="26"/>
      <c r="D2" s="26"/>
      <c r="E2" s="22"/>
      <c r="F2" s="22"/>
      <c r="G2" s="27" t="s">
        <v>73</v>
      </c>
      <c r="H2" s="28">
        <f>CCG_Total!G2/6</f>
        <v>60853958.754946671</v>
      </c>
    </row>
    <row r="3" spans="1:8" ht="23.25" customHeight="1">
      <c r="B3" s="1"/>
      <c r="H3" s="82" t="s">
        <v>70</v>
      </c>
    </row>
    <row r="4" spans="1:8" ht="38.25" customHeight="1">
      <c r="B4" s="79"/>
      <c r="C4" s="32" t="s">
        <v>74</v>
      </c>
      <c r="D4" s="32" t="s">
        <v>75</v>
      </c>
      <c r="E4" s="80" t="s">
        <v>29</v>
      </c>
      <c r="F4" s="32" t="s">
        <v>66</v>
      </c>
      <c r="G4" s="32" t="s">
        <v>31</v>
      </c>
      <c r="H4" s="72" t="s">
        <v>32</v>
      </c>
    </row>
    <row r="5" spans="1:8" s="1" customFormat="1">
      <c r="A5" s="21"/>
      <c r="B5" s="37" t="s">
        <v>33</v>
      </c>
      <c r="C5" s="38">
        <v>2010</v>
      </c>
      <c r="D5" s="38">
        <v>2009</v>
      </c>
      <c r="E5" s="33"/>
      <c r="F5" s="34"/>
      <c r="G5" s="34"/>
      <c r="H5" s="35"/>
    </row>
    <row r="6" spans="1:8">
      <c r="A6" s="39"/>
      <c r="B6" s="40" t="s">
        <v>34</v>
      </c>
      <c r="C6" s="41">
        <v>1373068</v>
      </c>
      <c r="D6" s="41">
        <v>172900</v>
      </c>
      <c r="E6" s="42">
        <f t="shared" ref="E6:E32" si="0">D6/C6</f>
        <v>0.12592238694660424</v>
      </c>
      <c r="F6" s="43">
        <f t="shared" ref="F6:F32" si="1">ROUND(E6/E$32*100,1)</f>
        <v>24</v>
      </c>
      <c r="G6" s="44">
        <f t="shared" ref="G6:G31" si="2">IF(F6&gt;F$32,(F6-100)*C6,0)</f>
        <v>0</v>
      </c>
      <c r="H6" s="45">
        <f t="shared" ref="H6:H31" si="3">G6/G$32*$H$2</f>
        <v>0</v>
      </c>
    </row>
    <row r="7" spans="1:8">
      <c r="A7" s="39"/>
      <c r="B7" s="47" t="s">
        <v>35</v>
      </c>
      <c r="C7" s="48">
        <v>979802</v>
      </c>
      <c r="D7" s="48">
        <v>595944</v>
      </c>
      <c r="E7" s="49">
        <f t="shared" si="0"/>
        <v>0.60822900953457948</v>
      </c>
      <c r="F7" s="50">
        <f t="shared" si="1"/>
        <v>115.9</v>
      </c>
      <c r="G7" s="51">
        <f t="shared" si="2"/>
        <v>15578851.800000006</v>
      </c>
      <c r="H7" s="73">
        <f t="shared" si="3"/>
        <v>3500786.3691919008</v>
      </c>
    </row>
    <row r="8" spans="1:8">
      <c r="A8" s="39"/>
      <c r="B8" s="53" t="s">
        <v>36</v>
      </c>
      <c r="C8" s="54">
        <v>377610</v>
      </c>
      <c r="D8" s="54">
        <v>149344</v>
      </c>
      <c r="E8" s="55">
        <f t="shared" si="0"/>
        <v>0.3954980005826117</v>
      </c>
      <c r="F8" s="56">
        <f t="shared" si="1"/>
        <v>75.400000000000006</v>
      </c>
      <c r="G8" s="57">
        <f t="shared" si="2"/>
        <v>0</v>
      </c>
      <c r="H8" s="74">
        <f t="shared" si="3"/>
        <v>0</v>
      </c>
    </row>
    <row r="9" spans="1:8">
      <c r="A9" s="39"/>
      <c r="B9" s="47" t="s">
        <v>37</v>
      </c>
      <c r="C9" s="48">
        <v>35422</v>
      </c>
      <c r="D9" s="48">
        <v>107657</v>
      </c>
      <c r="E9" s="49">
        <f t="shared" si="0"/>
        <v>3.0392693806109197</v>
      </c>
      <c r="F9" s="50">
        <f t="shared" si="1"/>
        <v>579.4</v>
      </c>
      <c r="G9" s="51">
        <f t="shared" si="2"/>
        <v>16981306.800000001</v>
      </c>
      <c r="H9" s="73">
        <f t="shared" si="3"/>
        <v>3815937.6659906167</v>
      </c>
    </row>
    <row r="10" spans="1:8">
      <c r="A10" s="39"/>
      <c r="B10" s="53" t="s">
        <v>38</v>
      </c>
      <c r="C10" s="54">
        <v>146730</v>
      </c>
      <c r="D10" s="54">
        <v>90792</v>
      </c>
      <c r="E10" s="55">
        <f t="shared" si="0"/>
        <v>0.61876916785933345</v>
      </c>
      <c r="F10" s="56">
        <f t="shared" si="1"/>
        <v>118</v>
      </c>
      <c r="G10" s="57">
        <f t="shared" si="2"/>
        <v>2641140</v>
      </c>
      <c r="H10" s="74">
        <f t="shared" si="3"/>
        <v>593501.17902318668</v>
      </c>
    </row>
    <row r="11" spans="1:8">
      <c r="A11" s="39"/>
      <c r="B11" s="47" t="s">
        <v>39</v>
      </c>
      <c r="C11" s="48">
        <v>35585</v>
      </c>
      <c r="D11" s="48">
        <v>49059</v>
      </c>
      <c r="E11" s="49">
        <f t="shared" si="0"/>
        <v>1.3786426865252213</v>
      </c>
      <c r="F11" s="50">
        <f t="shared" si="1"/>
        <v>262.8</v>
      </c>
      <c r="G11" s="51">
        <f t="shared" si="2"/>
        <v>5793238</v>
      </c>
      <c r="H11" s="73">
        <f t="shared" si="3"/>
        <v>1301821.7827763495</v>
      </c>
    </row>
    <row r="12" spans="1:8">
      <c r="A12" s="39"/>
      <c r="B12" s="53" t="s">
        <v>40</v>
      </c>
      <c r="C12" s="54">
        <v>41024</v>
      </c>
      <c r="D12" s="54">
        <v>27590</v>
      </c>
      <c r="E12" s="55">
        <f t="shared" si="0"/>
        <v>0.67253315132605307</v>
      </c>
      <c r="F12" s="56">
        <f t="shared" si="1"/>
        <v>128.19999999999999</v>
      </c>
      <c r="G12" s="57">
        <f t="shared" si="2"/>
        <v>1156876.7999999996</v>
      </c>
      <c r="H12" s="74">
        <f t="shared" si="3"/>
        <v>259966.43297385637</v>
      </c>
    </row>
    <row r="13" spans="1:8">
      <c r="A13" s="39"/>
      <c r="B13" s="47" t="s">
        <v>41</v>
      </c>
      <c r="C13" s="48">
        <v>38608</v>
      </c>
      <c r="D13" s="48">
        <v>68530</v>
      </c>
      <c r="E13" s="49">
        <f t="shared" si="0"/>
        <v>1.7750207210940738</v>
      </c>
      <c r="F13" s="50">
        <f t="shared" si="1"/>
        <v>338.4</v>
      </c>
      <c r="G13" s="51">
        <f t="shared" si="2"/>
        <v>9204147.1999999993</v>
      </c>
      <c r="H13" s="73">
        <f t="shared" si="3"/>
        <v>2068300.8909421545</v>
      </c>
    </row>
    <row r="14" spans="1:8">
      <c r="A14" s="39"/>
      <c r="B14" s="53" t="s">
        <v>42</v>
      </c>
      <c r="C14" s="54">
        <v>113105</v>
      </c>
      <c r="D14" s="54">
        <v>23869</v>
      </c>
      <c r="E14" s="55">
        <f t="shared" si="0"/>
        <v>0.21103399496043498</v>
      </c>
      <c r="F14" s="56">
        <f t="shared" si="1"/>
        <v>40.200000000000003</v>
      </c>
      <c r="G14" s="57">
        <f t="shared" si="2"/>
        <v>0</v>
      </c>
      <c r="H14" s="74">
        <f t="shared" si="3"/>
        <v>0</v>
      </c>
    </row>
    <row r="15" spans="1:8">
      <c r="A15" s="39"/>
      <c r="B15" s="47" t="s">
        <v>43</v>
      </c>
      <c r="C15" s="48">
        <v>278493</v>
      </c>
      <c r="D15" s="48">
        <v>167070</v>
      </c>
      <c r="E15" s="49">
        <f t="shared" si="0"/>
        <v>0.59990735853324861</v>
      </c>
      <c r="F15" s="50">
        <f t="shared" si="1"/>
        <v>114.4</v>
      </c>
      <c r="G15" s="51">
        <f t="shared" si="2"/>
        <v>4010299.2000000016</v>
      </c>
      <c r="H15" s="73">
        <f t="shared" si="3"/>
        <v>901170.44285261037</v>
      </c>
    </row>
    <row r="16" spans="1:8">
      <c r="A16" s="39"/>
      <c r="B16" s="53" t="s">
        <v>44</v>
      </c>
      <c r="C16" s="54">
        <v>255284</v>
      </c>
      <c r="D16" s="54">
        <v>79049</v>
      </c>
      <c r="E16" s="55">
        <f t="shared" si="0"/>
        <v>0.30965121198351642</v>
      </c>
      <c r="F16" s="56">
        <f t="shared" si="1"/>
        <v>59</v>
      </c>
      <c r="G16" s="57">
        <f t="shared" si="2"/>
        <v>0</v>
      </c>
      <c r="H16" s="74">
        <f t="shared" si="3"/>
        <v>0</v>
      </c>
    </row>
    <row r="17" spans="1:8">
      <c r="A17" s="39"/>
      <c r="B17" s="47" t="s">
        <v>45</v>
      </c>
      <c r="C17" s="48">
        <v>184950</v>
      </c>
      <c r="D17" s="48">
        <v>3700</v>
      </c>
      <c r="E17" s="49">
        <f t="shared" si="0"/>
        <v>2.0005406866720737E-2</v>
      </c>
      <c r="F17" s="50">
        <f t="shared" si="1"/>
        <v>3.8</v>
      </c>
      <c r="G17" s="51">
        <f t="shared" si="2"/>
        <v>0</v>
      </c>
      <c r="H17" s="73">
        <f t="shared" si="3"/>
        <v>0</v>
      </c>
    </row>
    <row r="18" spans="1:8">
      <c r="A18" s="39"/>
      <c r="B18" s="53" t="s">
        <v>46</v>
      </c>
      <c r="C18" s="54">
        <v>274404</v>
      </c>
      <c r="D18" s="54">
        <v>51756</v>
      </c>
      <c r="E18" s="55">
        <f t="shared" si="0"/>
        <v>0.18861241089780031</v>
      </c>
      <c r="F18" s="56">
        <f t="shared" si="1"/>
        <v>36</v>
      </c>
      <c r="G18" s="57">
        <f t="shared" si="2"/>
        <v>0</v>
      </c>
      <c r="H18" s="74">
        <f t="shared" si="3"/>
        <v>0</v>
      </c>
    </row>
    <row r="19" spans="1:8">
      <c r="A19" s="39"/>
      <c r="B19" s="47" t="s">
        <v>47</v>
      </c>
      <c r="C19" s="48">
        <v>76356</v>
      </c>
      <c r="D19" s="48">
        <v>29842</v>
      </c>
      <c r="E19" s="49">
        <f t="shared" si="0"/>
        <v>0.39082717795589084</v>
      </c>
      <c r="F19" s="50">
        <f t="shared" si="1"/>
        <v>74.5</v>
      </c>
      <c r="G19" s="51">
        <f t="shared" si="2"/>
        <v>0</v>
      </c>
      <c r="H19" s="73">
        <f t="shared" si="3"/>
        <v>0</v>
      </c>
    </row>
    <row r="20" spans="1:8">
      <c r="A20" s="39"/>
      <c r="B20" s="53" t="s">
        <v>48</v>
      </c>
      <c r="C20" s="54">
        <v>53017</v>
      </c>
      <c r="D20" s="54">
        <v>24286</v>
      </c>
      <c r="E20" s="55">
        <f t="shared" si="0"/>
        <v>0.45807948393911385</v>
      </c>
      <c r="F20" s="56">
        <f t="shared" si="1"/>
        <v>87.3</v>
      </c>
      <c r="G20" s="57">
        <f t="shared" si="2"/>
        <v>0</v>
      </c>
      <c r="H20" s="74">
        <f t="shared" si="3"/>
        <v>0</v>
      </c>
    </row>
    <row r="21" spans="1:8">
      <c r="A21" s="39"/>
      <c r="B21" s="47" t="s">
        <v>49</v>
      </c>
      <c r="C21" s="48">
        <v>15688</v>
      </c>
      <c r="D21" s="48">
        <v>17252</v>
      </c>
      <c r="E21" s="49">
        <f t="shared" si="0"/>
        <v>1.0996940336562977</v>
      </c>
      <c r="F21" s="50">
        <f t="shared" si="1"/>
        <v>209.6</v>
      </c>
      <c r="G21" s="51">
        <f t="shared" si="2"/>
        <v>1719404.7999999998</v>
      </c>
      <c r="H21" s="73">
        <f t="shared" si="3"/>
        <v>386374.35956372111</v>
      </c>
    </row>
    <row r="22" spans="1:8">
      <c r="A22" s="39"/>
      <c r="B22" s="53" t="s">
        <v>50</v>
      </c>
      <c r="C22" s="54">
        <v>478907</v>
      </c>
      <c r="D22" s="54">
        <v>202554</v>
      </c>
      <c r="E22" s="55">
        <f t="shared" si="0"/>
        <v>0.42295059374784666</v>
      </c>
      <c r="F22" s="56">
        <f t="shared" si="1"/>
        <v>80.599999999999994</v>
      </c>
      <c r="G22" s="57">
        <f t="shared" si="2"/>
        <v>0</v>
      </c>
      <c r="H22" s="74">
        <f t="shared" si="3"/>
        <v>0</v>
      </c>
    </row>
    <row r="23" spans="1:8">
      <c r="A23" s="39"/>
      <c r="B23" s="47" t="s">
        <v>51</v>
      </c>
      <c r="C23" s="48">
        <v>192621</v>
      </c>
      <c r="D23" s="48">
        <v>710544</v>
      </c>
      <c r="E23" s="49">
        <f t="shared" si="0"/>
        <v>3.6888189761240988</v>
      </c>
      <c r="F23" s="50">
        <f t="shared" si="1"/>
        <v>703.2</v>
      </c>
      <c r="G23" s="51">
        <f t="shared" si="2"/>
        <v>116188987.2</v>
      </c>
      <c r="H23" s="73">
        <f t="shared" si="3"/>
        <v>26109294.052079763</v>
      </c>
    </row>
    <row r="24" spans="1:8">
      <c r="A24" s="39"/>
      <c r="B24" s="53" t="s">
        <v>52</v>
      </c>
      <c r="C24" s="54">
        <v>611466</v>
      </c>
      <c r="D24" s="54">
        <v>140373</v>
      </c>
      <c r="E24" s="55">
        <f t="shared" si="0"/>
        <v>0.22956795635407365</v>
      </c>
      <c r="F24" s="56">
        <f t="shared" si="1"/>
        <v>43.8</v>
      </c>
      <c r="G24" s="57">
        <f t="shared" si="2"/>
        <v>0</v>
      </c>
      <c r="H24" s="74">
        <f t="shared" si="3"/>
        <v>0</v>
      </c>
    </row>
    <row r="25" spans="1:8">
      <c r="A25" s="39"/>
      <c r="B25" s="47" t="s">
        <v>53</v>
      </c>
      <c r="C25" s="48">
        <v>248444</v>
      </c>
      <c r="D25" s="48">
        <v>99102</v>
      </c>
      <c r="E25" s="49">
        <f t="shared" si="0"/>
        <v>0.39889069568997443</v>
      </c>
      <c r="F25" s="50">
        <f t="shared" si="1"/>
        <v>76</v>
      </c>
      <c r="G25" s="51">
        <f t="shared" si="2"/>
        <v>0</v>
      </c>
      <c r="H25" s="73">
        <f t="shared" si="3"/>
        <v>0</v>
      </c>
    </row>
    <row r="26" spans="1:8">
      <c r="A26" s="39"/>
      <c r="B26" s="53" t="s">
        <v>54</v>
      </c>
      <c r="C26" s="54">
        <v>333753</v>
      </c>
      <c r="D26" s="54">
        <v>281220</v>
      </c>
      <c r="E26" s="55">
        <f t="shared" si="0"/>
        <v>0.8425991676479313</v>
      </c>
      <c r="F26" s="56">
        <f t="shared" si="1"/>
        <v>160.6</v>
      </c>
      <c r="G26" s="57">
        <f t="shared" si="2"/>
        <v>20225431.799999997</v>
      </c>
      <c r="H26" s="74">
        <f t="shared" si="3"/>
        <v>4544938.0265919454</v>
      </c>
    </row>
    <row r="27" spans="1:8">
      <c r="A27" s="39"/>
      <c r="B27" s="47" t="s">
        <v>55</v>
      </c>
      <c r="C27" s="48">
        <v>713281</v>
      </c>
      <c r="D27" s="48">
        <v>321203</v>
      </c>
      <c r="E27" s="49">
        <f t="shared" si="0"/>
        <v>0.45031761675973425</v>
      </c>
      <c r="F27" s="50">
        <f t="shared" si="1"/>
        <v>85.8</v>
      </c>
      <c r="G27" s="51">
        <f t="shared" si="2"/>
        <v>0</v>
      </c>
      <c r="H27" s="73">
        <f t="shared" si="3"/>
        <v>0</v>
      </c>
    </row>
    <row r="28" spans="1:8">
      <c r="A28" s="39"/>
      <c r="B28" s="53" t="s">
        <v>56</v>
      </c>
      <c r="C28" s="54">
        <v>312684</v>
      </c>
      <c r="D28" s="54">
        <v>522425</v>
      </c>
      <c r="E28" s="55">
        <f t="shared" si="0"/>
        <v>1.6707762469457983</v>
      </c>
      <c r="F28" s="56">
        <f t="shared" si="1"/>
        <v>318.5</v>
      </c>
      <c r="G28" s="57">
        <f t="shared" si="2"/>
        <v>68321454</v>
      </c>
      <c r="H28" s="74">
        <f t="shared" si="3"/>
        <v>15352788.379858095</v>
      </c>
    </row>
    <row r="29" spans="1:8">
      <c r="A29" s="39"/>
      <c r="B29" s="47" t="s">
        <v>57</v>
      </c>
      <c r="C29" s="48">
        <v>172085</v>
      </c>
      <c r="D29" s="48">
        <v>80293</v>
      </c>
      <c r="E29" s="49">
        <f t="shared" si="0"/>
        <v>0.46658918557689516</v>
      </c>
      <c r="F29" s="50">
        <f t="shared" si="1"/>
        <v>88.9</v>
      </c>
      <c r="G29" s="51">
        <f t="shared" si="2"/>
        <v>0</v>
      </c>
      <c r="H29" s="73">
        <f t="shared" si="3"/>
        <v>0</v>
      </c>
    </row>
    <row r="30" spans="1:8">
      <c r="A30" s="39"/>
      <c r="B30" s="53" t="s">
        <v>58</v>
      </c>
      <c r="C30" s="54">
        <v>457715</v>
      </c>
      <c r="D30" s="54">
        <v>28248</v>
      </c>
      <c r="E30" s="55">
        <f t="shared" si="0"/>
        <v>6.1715259495537619E-2</v>
      </c>
      <c r="F30" s="56">
        <f t="shared" si="1"/>
        <v>11.8</v>
      </c>
      <c r="G30" s="57">
        <f t="shared" si="2"/>
        <v>0</v>
      </c>
      <c r="H30" s="74">
        <f t="shared" si="3"/>
        <v>0</v>
      </c>
    </row>
    <row r="31" spans="1:8">
      <c r="A31" s="39"/>
      <c r="B31" s="59" t="s">
        <v>59</v>
      </c>
      <c r="C31" s="48">
        <v>70032</v>
      </c>
      <c r="D31" s="48">
        <v>83855</v>
      </c>
      <c r="E31" s="49">
        <f t="shared" si="0"/>
        <v>1.1973811971670094</v>
      </c>
      <c r="F31" s="50">
        <f t="shared" si="1"/>
        <v>228.3</v>
      </c>
      <c r="G31" s="51">
        <f t="shared" si="2"/>
        <v>8985105.6000000015</v>
      </c>
      <c r="H31" s="73">
        <f t="shared" si="3"/>
        <v>2019079.1731024622</v>
      </c>
    </row>
    <row r="32" spans="1:8" ht="13.5" customHeight="1">
      <c r="B32" s="65" t="s">
        <v>60</v>
      </c>
      <c r="C32" s="83">
        <v>7870134</v>
      </c>
      <c r="D32" s="83">
        <v>4128457</v>
      </c>
      <c r="E32" s="81">
        <f t="shared" si="0"/>
        <v>0.5245726438711209</v>
      </c>
      <c r="F32" s="76">
        <f t="shared" si="1"/>
        <v>100</v>
      </c>
      <c r="G32" s="77">
        <f>SUM(G6:G31)</f>
        <v>270806243.20000005</v>
      </c>
      <c r="H32" s="78">
        <f>SUM(H6:H31)</f>
        <v>60853958.754946657</v>
      </c>
    </row>
    <row r="33" spans="2:2">
      <c r="B33" s="71"/>
    </row>
  </sheetData>
  <conditionalFormatting sqref="C5:D32">
    <cfRule type="expression" dxfId="1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J37"/>
  <sheetViews>
    <sheetView showGridLines="0" workbookViewId="0"/>
  </sheetViews>
  <sheetFormatPr baseColWidth="10" defaultColWidth="9.140625" defaultRowHeight="12.75"/>
  <cols>
    <col min="1" max="1" width="1.42578125" style="21" customWidth="1"/>
    <col min="2" max="2" width="16.7109375" style="22" customWidth="1"/>
    <col min="3" max="6" width="16" style="1" customWidth="1"/>
    <col min="7" max="7" width="18.140625" style="1" customWidth="1"/>
  </cols>
  <sheetData>
    <row r="1" spans="1:10" ht="21" customHeight="1">
      <c r="B1" s="84" t="str">
        <f>"Résumé CCG "&amp;Info!C30</f>
        <v>Résumé CCG 2013</v>
      </c>
      <c r="C1" s="84"/>
      <c r="E1" s="85"/>
      <c r="F1" s="85"/>
      <c r="G1" s="25" t="str">
        <f>Info!$C$28</f>
        <v>FA_2013_20120910</v>
      </c>
    </row>
    <row r="2" spans="1:10" s="86" customFormat="1" ht="18" customHeight="1">
      <c r="A2" s="21"/>
      <c r="B2" s="87"/>
      <c r="C2" s="88"/>
      <c r="D2" s="89"/>
      <c r="F2" s="90" t="s">
        <v>76</v>
      </c>
      <c r="G2" s="28">
        <v>365123752.52968001</v>
      </c>
    </row>
    <row r="3" spans="1:10" ht="15.75" customHeight="1">
      <c r="C3" s="91"/>
      <c r="D3" s="91"/>
      <c r="E3" s="91"/>
      <c r="F3" s="91"/>
      <c r="G3" s="91"/>
    </row>
    <row r="4" spans="1:10">
      <c r="B4" s="92" t="s">
        <v>77</v>
      </c>
      <c r="C4" s="92"/>
      <c r="H4" s="1"/>
    </row>
    <row r="5" spans="1:10" s="93" customFormat="1" ht="15" customHeight="1">
      <c r="A5" s="21"/>
      <c r="B5" s="79" t="s">
        <v>78</v>
      </c>
      <c r="C5" s="94" t="s">
        <v>79</v>
      </c>
      <c r="D5" s="94" t="s">
        <v>80</v>
      </c>
      <c r="E5" s="94" t="s">
        <v>81</v>
      </c>
      <c r="F5" s="94" t="s">
        <v>82</v>
      </c>
      <c r="G5" s="95" t="str">
        <f>"CCG Total"</f>
        <v>CCG Total</v>
      </c>
    </row>
    <row r="6" spans="1:10" s="93" customFormat="1">
      <c r="A6" s="39"/>
      <c r="B6" s="40" t="s">
        <v>34</v>
      </c>
      <c r="C6" s="44">
        <f>CCG_1!$H6</f>
        <v>0</v>
      </c>
      <c r="D6" s="44">
        <f>CCG_2!$G6</f>
        <v>0</v>
      </c>
      <c r="E6" s="44">
        <f>CCG_3!$H6</f>
        <v>0</v>
      </c>
      <c r="F6" s="44">
        <f>CCG_4!$H6</f>
        <v>0</v>
      </c>
      <c r="G6" s="96">
        <f t="shared" ref="G6:G31" si="0">SUM(C6:F6)</f>
        <v>0</v>
      </c>
      <c r="J6" s="97"/>
    </row>
    <row r="7" spans="1:10" s="93" customFormat="1">
      <c r="A7" s="39"/>
      <c r="B7" s="47" t="s">
        <v>35</v>
      </c>
      <c r="C7" s="51">
        <f>CCG_1!$H7</f>
        <v>2226096.0394467399</v>
      </c>
      <c r="D7" s="51">
        <f>CCG_2!$G7</f>
        <v>1404039.8302056044</v>
      </c>
      <c r="E7" s="51">
        <f>CCG_3!$H7</f>
        <v>18586435.364060853</v>
      </c>
      <c r="F7" s="51">
        <f>CCG_4!$H7</f>
        <v>3500786.3691919008</v>
      </c>
      <c r="G7" s="98">
        <f t="shared" si="0"/>
        <v>25717357.602905098</v>
      </c>
      <c r="J7" s="97"/>
    </row>
    <row r="8" spans="1:10" s="93" customFormat="1">
      <c r="A8" s="39"/>
      <c r="B8" s="53" t="s">
        <v>36</v>
      </c>
      <c r="C8" s="57">
        <f>CCG_1!$H8</f>
        <v>0</v>
      </c>
      <c r="D8" s="57">
        <f>CCG_2!$G8</f>
        <v>0</v>
      </c>
      <c r="E8" s="57">
        <f>CCG_3!$H8</f>
        <v>6940401.1418899167</v>
      </c>
      <c r="F8" s="57">
        <f>CCG_4!$H8</f>
        <v>0</v>
      </c>
      <c r="G8" s="99">
        <f t="shared" si="0"/>
        <v>6940401.1418899167</v>
      </c>
      <c r="J8" s="97"/>
    </row>
    <row r="9" spans="1:10" s="93" customFormat="1">
      <c r="A9" s="39"/>
      <c r="B9" s="47" t="s">
        <v>37</v>
      </c>
      <c r="C9" s="51">
        <f>CCG_1!$H9</f>
        <v>678309.96532694518</v>
      </c>
      <c r="D9" s="51">
        <f>CCG_2!$G9</f>
        <v>5510949.4924812354</v>
      </c>
      <c r="E9" s="51">
        <f>CCG_3!$H9</f>
        <v>1284036.5522235271</v>
      </c>
      <c r="F9" s="51">
        <f>CCG_4!$H9</f>
        <v>3815937.6659906167</v>
      </c>
      <c r="G9" s="98">
        <f t="shared" si="0"/>
        <v>11289233.676022325</v>
      </c>
      <c r="J9" s="97"/>
    </row>
    <row r="10" spans="1:10" s="93" customFormat="1">
      <c r="A10" s="39"/>
      <c r="B10" s="53" t="s">
        <v>38</v>
      </c>
      <c r="C10" s="57">
        <f>CCG_1!$H10</f>
        <v>2012423.3768084736</v>
      </c>
      <c r="D10" s="57">
        <f>CCG_2!$G10</f>
        <v>2101881.6897456991</v>
      </c>
      <c r="E10" s="57">
        <f>CCG_3!$H10</f>
        <v>1548773.8293628925</v>
      </c>
      <c r="F10" s="57">
        <f>CCG_4!$H10</f>
        <v>593501.17902318668</v>
      </c>
      <c r="G10" s="99">
        <f t="shared" si="0"/>
        <v>6256580.0749402521</v>
      </c>
      <c r="J10" s="97"/>
    </row>
    <row r="11" spans="1:10" s="93" customFormat="1">
      <c r="A11" s="39"/>
      <c r="B11" s="47" t="s">
        <v>39</v>
      </c>
      <c r="C11" s="51">
        <f>CCG_1!$H11</f>
        <v>392469.13480985939</v>
      </c>
      <c r="D11" s="51">
        <f>CCG_2!$G11</f>
        <v>2856733.9326100103</v>
      </c>
      <c r="E11" s="51">
        <f>CCG_3!$H11</f>
        <v>1096363.4336700924</v>
      </c>
      <c r="F11" s="51">
        <f>CCG_4!$H11</f>
        <v>1301821.7827763495</v>
      </c>
      <c r="G11" s="98">
        <f t="shared" si="0"/>
        <v>5647388.2838663114</v>
      </c>
      <c r="J11" s="97"/>
    </row>
    <row r="12" spans="1:10" s="93" customFormat="1">
      <c r="A12" s="39"/>
      <c r="B12" s="53" t="s">
        <v>40</v>
      </c>
      <c r="C12" s="57">
        <f>CCG_1!$H12</f>
        <v>0</v>
      </c>
      <c r="D12" s="57">
        <f>CCG_2!$G12</f>
        <v>531487.46206918184</v>
      </c>
      <c r="E12" s="57">
        <f>CCG_3!$H12</f>
        <v>766185.9920351546</v>
      </c>
      <c r="F12" s="57">
        <f>CCG_4!$H12</f>
        <v>259966.43297385637</v>
      </c>
      <c r="G12" s="99">
        <f t="shared" si="0"/>
        <v>1557639.8870781928</v>
      </c>
      <c r="J12" s="97"/>
    </row>
    <row r="13" spans="1:10" s="93" customFormat="1">
      <c r="A13" s="39"/>
      <c r="B13" s="47" t="s">
        <v>41</v>
      </c>
      <c r="C13" s="51">
        <f>CCG_1!$H13</f>
        <v>0</v>
      </c>
      <c r="D13" s="51">
        <f>CCG_2!$G13</f>
        <v>3291984.6350316624</v>
      </c>
      <c r="E13" s="51">
        <f>CCG_3!$H13</f>
        <v>0</v>
      </c>
      <c r="F13" s="51">
        <f>CCG_4!$H13</f>
        <v>2068300.8909421545</v>
      </c>
      <c r="G13" s="98">
        <f t="shared" si="0"/>
        <v>5360285.5259738173</v>
      </c>
      <c r="J13" s="97"/>
    </row>
    <row r="14" spans="1:10" s="93" customFormat="1">
      <c r="A14" s="39"/>
      <c r="B14" s="53" t="s">
        <v>42</v>
      </c>
      <c r="C14" s="57">
        <f>CCG_1!$H14</f>
        <v>0</v>
      </c>
      <c r="D14" s="57">
        <f>CCG_2!$G14</f>
        <v>0</v>
      </c>
      <c r="E14" s="57">
        <f>CCG_3!$H14</f>
        <v>0</v>
      </c>
      <c r="F14" s="57">
        <f>CCG_4!$H14</f>
        <v>0</v>
      </c>
      <c r="G14" s="99">
        <f t="shared" si="0"/>
        <v>0</v>
      </c>
      <c r="J14" s="97"/>
    </row>
    <row r="15" spans="1:10" s="93" customFormat="1">
      <c r="A15" s="39"/>
      <c r="B15" s="47" t="s">
        <v>43</v>
      </c>
      <c r="C15" s="51">
        <f>CCG_1!$H15</f>
        <v>1417096.3948363531</v>
      </c>
      <c r="D15" s="51">
        <f>CCG_2!$G15</f>
        <v>0</v>
      </c>
      <c r="E15" s="51">
        <f>CCG_3!$H15</f>
        <v>9930825.1448353026</v>
      </c>
      <c r="F15" s="51">
        <f>CCG_4!$H15</f>
        <v>901170.44285261037</v>
      </c>
      <c r="G15" s="98">
        <f t="shared" si="0"/>
        <v>12249091.982524266</v>
      </c>
      <c r="J15" s="97"/>
    </row>
    <row r="16" spans="1:10" s="93" customFormat="1">
      <c r="A16" s="39"/>
      <c r="B16" s="53" t="s">
        <v>44</v>
      </c>
      <c r="C16" s="57">
        <f>CCG_1!$H16</f>
        <v>0</v>
      </c>
      <c r="D16" s="57">
        <f>CCG_2!$G16</f>
        <v>0</v>
      </c>
      <c r="E16" s="57">
        <f>CCG_3!$H16</f>
        <v>0</v>
      </c>
      <c r="F16" s="57">
        <f>CCG_4!$H16</f>
        <v>0</v>
      </c>
      <c r="G16" s="99">
        <f t="shared" si="0"/>
        <v>0</v>
      </c>
      <c r="J16" s="97"/>
    </row>
    <row r="17" spans="1:10" s="93" customFormat="1">
      <c r="A17" s="39"/>
      <c r="B17" s="47" t="s">
        <v>45</v>
      </c>
      <c r="C17" s="51">
        <f>CCG_1!$H17</f>
        <v>0</v>
      </c>
      <c r="D17" s="51">
        <f>CCG_2!$G17</f>
        <v>0</v>
      </c>
      <c r="E17" s="51">
        <f>CCG_3!$H17</f>
        <v>0</v>
      </c>
      <c r="F17" s="51">
        <f>CCG_4!$H17</f>
        <v>0</v>
      </c>
      <c r="G17" s="98">
        <f t="shared" si="0"/>
        <v>0</v>
      </c>
      <c r="J17" s="97"/>
    </row>
    <row r="18" spans="1:10" s="93" customFormat="1">
      <c r="A18" s="39"/>
      <c r="B18" s="53" t="s">
        <v>46</v>
      </c>
      <c r="C18" s="57">
        <f>CCG_1!$H18</f>
        <v>0</v>
      </c>
      <c r="D18" s="57">
        <f>CCG_2!$G18</f>
        <v>0</v>
      </c>
      <c r="E18" s="57">
        <f>CCG_3!$H18</f>
        <v>0</v>
      </c>
      <c r="F18" s="57">
        <f>CCG_4!$H18</f>
        <v>0</v>
      </c>
      <c r="G18" s="99">
        <f t="shared" si="0"/>
        <v>0</v>
      </c>
      <c r="J18" s="97"/>
    </row>
    <row r="19" spans="1:10" s="93" customFormat="1">
      <c r="A19" s="39"/>
      <c r="B19" s="47" t="s">
        <v>47</v>
      </c>
      <c r="C19" s="51">
        <f>CCG_1!$H19</f>
        <v>0</v>
      </c>
      <c r="D19" s="51">
        <f>CCG_2!$G19</f>
        <v>0</v>
      </c>
      <c r="E19" s="51">
        <f>CCG_3!$H19</f>
        <v>0</v>
      </c>
      <c r="F19" s="51">
        <f>CCG_4!$H19</f>
        <v>0</v>
      </c>
      <c r="G19" s="98">
        <f t="shared" si="0"/>
        <v>0</v>
      </c>
      <c r="J19" s="97"/>
    </row>
    <row r="20" spans="1:10" s="93" customFormat="1">
      <c r="A20" s="39"/>
      <c r="B20" s="53" t="s">
        <v>48</v>
      </c>
      <c r="C20" s="57">
        <f>CCG_1!$H20</f>
        <v>16535332.795246966</v>
      </c>
      <c r="D20" s="57">
        <f>CCG_2!$G20</f>
        <v>216599.10479829309</v>
      </c>
      <c r="E20" s="57">
        <f>CCG_3!$H20</f>
        <v>1561395.4413818172</v>
      </c>
      <c r="F20" s="57">
        <f>CCG_4!$H20</f>
        <v>0</v>
      </c>
      <c r="G20" s="99">
        <f t="shared" si="0"/>
        <v>18313327.341427077</v>
      </c>
      <c r="J20" s="97"/>
    </row>
    <row r="21" spans="1:10" s="93" customFormat="1">
      <c r="A21" s="39"/>
      <c r="B21" s="47" t="s">
        <v>49</v>
      </c>
      <c r="C21" s="51">
        <f>CCG_1!$H21</f>
        <v>5158257.1938763354</v>
      </c>
      <c r="D21" s="51">
        <f>CCG_2!$G21</f>
        <v>397776.33541992377</v>
      </c>
      <c r="E21" s="51">
        <f>CCG_3!$H21</f>
        <v>2558062.2912870189</v>
      </c>
      <c r="F21" s="51">
        <f>CCG_4!$H21</f>
        <v>386374.35956372111</v>
      </c>
      <c r="G21" s="98">
        <f t="shared" si="0"/>
        <v>8500470.1801469997</v>
      </c>
      <c r="J21" s="97"/>
    </row>
    <row r="22" spans="1:10" s="93" customFormat="1">
      <c r="A22" s="39"/>
      <c r="B22" s="53" t="s">
        <v>50</v>
      </c>
      <c r="C22" s="57">
        <f>CCG_1!$H22</f>
        <v>0</v>
      </c>
      <c r="D22" s="57">
        <f>CCG_2!$G22</f>
        <v>0</v>
      </c>
      <c r="E22" s="57">
        <f>CCG_3!$H22</f>
        <v>2074441.3632307465</v>
      </c>
      <c r="F22" s="57">
        <f>CCG_4!$H22</f>
        <v>0</v>
      </c>
      <c r="G22" s="99">
        <f t="shared" si="0"/>
        <v>2074441.3632307465</v>
      </c>
      <c r="J22" s="97"/>
    </row>
    <row r="23" spans="1:10" s="93" customFormat="1">
      <c r="A23" s="39"/>
      <c r="B23" s="47" t="s">
        <v>51</v>
      </c>
      <c r="C23" s="51">
        <f>CCG_1!$H23</f>
        <v>43974560.411356777</v>
      </c>
      <c r="D23" s="51">
        <f>CCG_2!$G23</f>
        <v>63838152.1999918</v>
      </c>
      <c r="E23" s="51">
        <f>CCG_3!$H23</f>
        <v>8435718.939025769</v>
      </c>
      <c r="F23" s="51">
        <f>CCG_4!$H23</f>
        <v>26109294.052079763</v>
      </c>
      <c r="G23" s="98">
        <f t="shared" si="0"/>
        <v>142357725.6024541</v>
      </c>
      <c r="J23" s="97"/>
    </row>
    <row r="24" spans="1:10" s="93" customFormat="1">
      <c r="A24" s="39"/>
      <c r="B24" s="53" t="s">
        <v>52</v>
      </c>
      <c r="C24" s="57">
        <f>CCG_1!$H24</f>
        <v>0</v>
      </c>
      <c r="D24" s="57">
        <f>CCG_2!$G24</f>
        <v>0</v>
      </c>
      <c r="E24" s="57">
        <f>CCG_3!$H24</f>
        <v>0</v>
      </c>
      <c r="F24" s="57">
        <f>CCG_4!$H24</f>
        <v>0</v>
      </c>
      <c r="G24" s="99">
        <f t="shared" si="0"/>
        <v>0</v>
      </c>
      <c r="J24" s="97"/>
    </row>
    <row r="25" spans="1:10" s="93" customFormat="1">
      <c r="A25" s="39"/>
      <c r="B25" s="47" t="s">
        <v>53</v>
      </c>
      <c r="C25" s="51">
        <f>CCG_1!$H25</f>
        <v>0</v>
      </c>
      <c r="D25" s="51">
        <f>CCG_2!$G25</f>
        <v>0</v>
      </c>
      <c r="E25" s="51">
        <f>CCG_3!$H25</f>
        <v>3877141.0188049674</v>
      </c>
      <c r="F25" s="51">
        <f>CCG_4!$H25</f>
        <v>0</v>
      </c>
      <c r="G25" s="98">
        <f t="shared" si="0"/>
        <v>3877141.0188049674</v>
      </c>
      <c r="J25" s="97"/>
    </row>
    <row r="26" spans="1:10" s="93" customFormat="1">
      <c r="A26" s="39"/>
      <c r="B26" s="53" t="s">
        <v>54</v>
      </c>
      <c r="C26" s="57">
        <f>CCG_1!$H26</f>
        <v>0</v>
      </c>
      <c r="D26" s="57">
        <f>CCG_2!$G26</f>
        <v>9852272.9962433763</v>
      </c>
      <c r="E26" s="57">
        <f>CCG_3!$H26</f>
        <v>0</v>
      </c>
      <c r="F26" s="57">
        <f>CCG_4!$H26</f>
        <v>4544938.0265919454</v>
      </c>
      <c r="G26" s="99">
        <f t="shared" si="0"/>
        <v>14397211.022835322</v>
      </c>
      <c r="J26" s="97"/>
    </row>
    <row r="27" spans="1:10" s="93" customFormat="1">
      <c r="A27" s="39"/>
      <c r="B27" s="47" t="s">
        <v>55</v>
      </c>
      <c r="C27" s="51">
        <f>CCG_1!$H27</f>
        <v>0</v>
      </c>
      <c r="D27" s="51">
        <f>CCG_2!$G27</f>
        <v>0</v>
      </c>
      <c r="E27" s="51">
        <f>CCG_3!$H27</f>
        <v>0</v>
      </c>
      <c r="F27" s="51">
        <f>CCG_4!$H27</f>
        <v>0</v>
      </c>
      <c r="G27" s="98">
        <f t="shared" si="0"/>
        <v>0</v>
      </c>
      <c r="J27" s="97"/>
    </row>
    <row r="28" spans="1:10" s="93" customFormat="1">
      <c r="A28" s="39"/>
      <c r="B28" s="53" t="s">
        <v>56</v>
      </c>
      <c r="C28" s="57">
        <f>CCG_1!$H28</f>
        <v>26899438.92102132</v>
      </c>
      <c r="D28" s="57">
        <f>CCG_2!$G28</f>
        <v>29542119.352425344</v>
      </c>
      <c r="E28" s="57">
        <f>CCG_3!$H28</f>
        <v>596109.58744057524</v>
      </c>
      <c r="F28" s="57">
        <f>CCG_4!$H28</f>
        <v>15352788.379858095</v>
      </c>
      <c r="G28" s="99">
        <f t="shared" si="0"/>
        <v>72390456.240745336</v>
      </c>
      <c r="J28" s="97"/>
    </row>
    <row r="29" spans="1:10" s="93" customFormat="1">
      <c r="A29" s="39"/>
      <c r="B29" s="47" t="s">
        <v>57</v>
      </c>
      <c r="C29" s="51">
        <f>CCG_1!$H29</f>
        <v>21590458.042683206</v>
      </c>
      <c r="D29" s="51">
        <f>CCG_2!$G29</f>
        <v>2163920.4788712133</v>
      </c>
      <c r="E29" s="51">
        <f>CCG_3!$H29</f>
        <v>0</v>
      </c>
      <c r="F29" s="51">
        <f>CCG_4!$H29</f>
        <v>0</v>
      </c>
      <c r="G29" s="98">
        <f t="shared" si="0"/>
        <v>23754378.521554418</v>
      </c>
      <c r="J29" s="97"/>
    </row>
    <row r="30" spans="1:10" s="93" customFormat="1">
      <c r="A30" s="39"/>
      <c r="B30" s="53" t="s">
        <v>58</v>
      </c>
      <c r="C30" s="57">
        <f>CCG_1!$H30</f>
        <v>0</v>
      </c>
      <c r="D30" s="57">
        <f>CCG_2!$G30</f>
        <v>0</v>
      </c>
      <c r="E30" s="57">
        <f>CCG_3!$H30</f>
        <v>0</v>
      </c>
      <c r="F30" s="57">
        <f>CCG_4!$H30</f>
        <v>0</v>
      </c>
      <c r="G30" s="99">
        <f t="shared" si="0"/>
        <v>0</v>
      </c>
      <c r="J30" s="97"/>
    </row>
    <row r="31" spans="1:10" s="93" customFormat="1">
      <c r="A31" s="39"/>
      <c r="B31" s="59" t="s">
        <v>59</v>
      </c>
      <c r="C31" s="51">
        <f>CCG_1!$H31</f>
        <v>823475.23448038334</v>
      </c>
      <c r="D31" s="51">
        <f>CCG_2!$G31</f>
        <v>0</v>
      </c>
      <c r="E31" s="51">
        <f>CCG_3!$H31</f>
        <v>1598068.6556980424</v>
      </c>
      <c r="F31" s="51">
        <f>CCG_4!$H31</f>
        <v>2019079.1731024622</v>
      </c>
      <c r="G31" s="98">
        <f t="shared" si="0"/>
        <v>4440623.0632808879</v>
      </c>
      <c r="J31" s="97"/>
    </row>
    <row r="32" spans="1:10" s="93" customFormat="1" ht="15" customHeight="1">
      <c r="A32" s="21"/>
      <c r="B32" s="65" t="s">
        <v>60</v>
      </c>
      <c r="C32" s="77">
        <f>SUM(C6:C31)</f>
        <v>121707917.50989336</v>
      </c>
      <c r="D32" s="77">
        <f>SUM(D6:D31)</f>
        <v>121707917.50989334</v>
      </c>
      <c r="E32" s="77">
        <f>SUM(E6:E31)</f>
        <v>60853958.754946679</v>
      </c>
      <c r="F32" s="77">
        <f>SUM(F6:F31)</f>
        <v>60853958.754946657</v>
      </c>
      <c r="G32" s="100">
        <f>SUM(G6:G31)</f>
        <v>365123752.52968001</v>
      </c>
      <c r="J32" s="101"/>
    </row>
    <row r="33" spans="2:8">
      <c r="B33" s="71"/>
      <c r="H33" s="1"/>
    </row>
    <row r="34" spans="2:8">
      <c r="H34" s="1"/>
    </row>
    <row r="35" spans="2:8">
      <c r="H35" s="1"/>
    </row>
    <row r="36" spans="2:8">
      <c r="H36" s="1"/>
    </row>
    <row r="37" spans="2:8">
      <c r="H37" s="1"/>
    </row>
  </sheetData>
  <conditionalFormatting sqref="G2">
    <cfRule type="expression" dxfId="0" priority="1" stopIfTrue="1">
      <formula>ISBLANK(G2)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Info</vt:lpstr>
      <vt:lpstr>CCG_1</vt:lpstr>
      <vt:lpstr>CCG_2</vt:lpstr>
      <vt:lpstr>CCG_3</vt:lpstr>
      <vt:lpstr>CCG_4</vt:lpstr>
      <vt:lpstr>CCG_Total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2011-12-23T16:56:08Z</cp:lastPrinted>
  <dcterms:created xsi:type="dcterms:W3CDTF">2010-11-03T16:49:36Z</dcterms:created>
  <dcterms:modified xsi:type="dcterms:W3CDTF">2012-09-25T10:05:51Z</dcterms:modified>
</cp:coreProperties>
</file>