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20" windowWidth="20730" windowHeight="6060"/>
  </bookViews>
  <sheets>
    <sheet name="Info" sheetId="1" r:id="rId1"/>
    <sheet name="CCS_A" sheetId="2" r:id="rId2"/>
    <sheet name="CCS_B" sheetId="3" r:id="rId3"/>
    <sheet name="CCS_C" sheetId="4" r:id="rId4"/>
    <sheet name="Indice" sheetId="5" r:id="rId5"/>
    <sheet name="CCS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C34" i="6" l="1"/>
  <c r="C37" i="5"/>
  <c r="C36"/>
  <c r="F9" s="1"/>
  <c r="D37"/>
  <c r="G13" s="1"/>
  <c r="J13" s="1"/>
  <c r="D36"/>
  <c r="F11"/>
  <c r="I11" s="1"/>
  <c r="F15"/>
  <c r="I15" s="1"/>
  <c r="F19"/>
  <c r="I19" s="1"/>
  <c r="F23"/>
  <c r="I23" s="1"/>
  <c r="F27"/>
  <c r="I27" s="1"/>
  <c r="F31"/>
  <c r="I31" s="1"/>
  <c r="G11"/>
  <c r="J11" s="1"/>
  <c r="G15"/>
  <c r="J15" s="1"/>
  <c r="G19"/>
  <c r="J19" s="1"/>
  <c r="G23"/>
  <c r="J23" s="1"/>
  <c r="G27"/>
  <c r="J27" s="1"/>
  <c r="G31"/>
  <c r="J31" s="1"/>
  <c r="F10"/>
  <c r="I10" s="1"/>
  <c r="F14"/>
  <c r="I14" s="1"/>
  <c r="F18"/>
  <c r="I18" s="1"/>
  <c r="F22"/>
  <c r="I22" s="1"/>
  <c r="F26"/>
  <c r="I26" s="1"/>
  <c r="F30"/>
  <c r="I30" s="1"/>
  <c r="F34"/>
  <c r="I34" s="1"/>
  <c r="G12"/>
  <c r="J12" s="1"/>
  <c r="G16"/>
  <c r="J16" s="1"/>
  <c r="G20"/>
  <c r="J20" s="1"/>
  <c r="G24"/>
  <c r="J24" s="1"/>
  <c r="G28"/>
  <c r="J28" s="1"/>
  <c r="G32"/>
  <c r="J32" s="1"/>
  <c r="B36"/>
  <c r="E12" s="1"/>
  <c r="H12" s="1"/>
  <c r="B37"/>
  <c r="K12" l="1"/>
  <c r="D10" i="6" s="1"/>
  <c r="G34" i="5"/>
  <c r="J34" s="1"/>
  <c r="G30"/>
  <c r="J30" s="1"/>
  <c r="G26"/>
  <c r="J26" s="1"/>
  <c r="G22"/>
  <c r="J22" s="1"/>
  <c r="G18"/>
  <c r="J18" s="1"/>
  <c r="G14"/>
  <c r="J14" s="1"/>
  <c r="G10"/>
  <c r="J10" s="1"/>
  <c r="F32"/>
  <c r="I32" s="1"/>
  <c r="F28"/>
  <c r="I28" s="1"/>
  <c r="F24"/>
  <c r="I24" s="1"/>
  <c r="F20"/>
  <c r="I20" s="1"/>
  <c r="F16"/>
  <c r="I16" s="1"/>
  <c r="F12"/>
  <c r="I12" s="1"/>
  <c r="G33"/>
  <c r="J33" s="1"/>
  <c r="G29"/>
  <c r="J29" s="1"/>
  <c r="G25"/>
  <c r="J25" s="1"/>
  <c r="G21"/>
  <c r="J21" s="1"/>
  <c r="G17"/>
  <c r="J17" s="1"/>
  <c r="F33"/>
  <c r="I33" s="1"/>
  <c r="F29"/>
  <c r="I29" s="1"/>
  <c r="F25"/>
  <c r="I25" s="1"/>
  <c r="F21"/>
  <c r="I21" s="1"/>
  <c r="F17"/>
  <c r="I17" s="1"/>
  <c r="F13"/>
  <c r="I13" s="1"/>
  <c r="G9"/>
  <c r="G37"/>
  <c r="J9"/>
  <c r="I9"/>
  <c r="F37"/>
  <c r="E31"/>
  <c r="H31" s="1"/>
  <c r="K31" s="1"/>
  <c r="D29" i="6" s="1"/>
  <c r="E27" i="5"/>
  <c r="H27" s="1"/>
  <c r="K27" s="1"/>
  <c r="D25" i="6" s="1"/>
  <c r="E23" i="5"/>
  <c r="H23" s="1"/>
  <c r="K23" s="1"/>
  <c r="D21" i="6" s="1"/>
  <c r="E19" i="5"/>
  <c r="H19" s="1"/>
  <c r="K19" s="1"/>
  <c r="D17" i="6" s="1"/>
  <c r="E15" i="5"/>
  <c r="H15" s="1"/>
  <c r="K15" s="1"/>
  <c r="D13" i="6" s="1"/>
  <c r="E11" i="5"/>
  <c r="H11" s="1"/>
  <c r="K11" s="1"/>
  <c r="D9" i="6" s="1"/>
  <c r="E34" i="5"/>
  <c r="H34" s="1"/>
  <c r="K34" s="1"/>
  <c r="D32" i="6" s="1"/>
  <c r="E30" i="5"/>
  <c r="H30" s="1"/>
  <c r="E26"/>
  <c r="H26" s="1"/>
  <c r="K26" s="1"/>
  <c r="D24" i="6" s="1"/>
  <c r="E22" i="5"/>
  <c r="H22" s="1"/>
  <c r="E18"/>
  <c r="H18" s="1"/>
  <c r="K18" s="1"/>
  <c r="D16" i="6" s="1"/>
  <c r="E14" i="5"/>
  <c r="H14" s="1"/>
  <c r="E10"/>
  <c r="H10" s="1"/>
  <c r="K10" s="1"/>
  <c r="D8" i="6" s="1"/>
  <c r="E33" i="5"/>
  <c r="H33" s="1"/>
  <c r="E29"/>
  <c r="H29" s="1"/>
  <c r="K29" s="1"/>
  <c r="D27" i="6" s="1"/>
  <c r="E25" i="5"/>
  <c r="H25" s="1"/>
  <c r="E21"/>
  <c r="H21" s="1"/>
  <c r="K21" s="1"/>
  <c r="D19" i="6" s="1"/>
  <c r="E17" i="5"/>
  <c r="H17" s="1"/>
  <c r="E13"/>
  <c r="H13" s="1"/>
  <c r="K13" s="1"/>
  <c r="D11" i="6" s="1"/>
  <c r="E9" i="5"/>
  <c r="E32"/>
  <c r="H32" s="1"/>
  <c r="K32" s="1"/>
  <c r="D30" i="6" s="1"/>
  <c r="E28" i="5"/>
  <c r="H28" s="1"/>
  <c r="K28" s="1"/>
  <c r="D26" i="6" s="1"/>
  <c r="E24" i="5"/>
  <c r="H24" s="1"/>
  <c r="K24" s="1"/>
  <c r="D22" i="6" s="1"/>
  <c r="E20" i="5"/>
  <c r="H20" s="1"/>
  <c r="K20" s="1"/>
  <c r="D18" i="6" s="1"/>
  <c r="E16" i="5"/>
  <c r="H16" s="1"/>
  <c r="K16" s="1"/>
  <c r="D14" i="6" s="1"/>
  <c r="K17" i="5" l="1"/>
  <c r="D15" i="6" s="1"/>
  <c r="K25" i="5"/>
  <c r="D23" i="6" s="1"/>
  <c r="K33" i="5"/>
  <c r="D31" i="6" s="1"/>
  <c r="K14" i="5"/>
  <c r="D12" i="6" s="1"/>
  <c r="K22" i="5"/>
  <c r="D20" i="6" s="1"/>
  <c r="K30" i="5"/>
  <c r="D28" i="6" s="1"/>
  <c r="F36" i="5"/>
  <c r="G36"/>
  <c r="E37"/>
  <c r="E36"/>
  <c r="H9"/>
  <c r="I37"/>
  <c r="I36"/>
  <c r="J37"/>
  <c r="J36"/>
  <c r="K9" l="1"/>
  <c r="H37"/>
  <c r="H36"/>
  <c r="D7" i="6" l="1"/>
  <c r="K37" i="5"/>
  <c r="K36"/>
  <c r="D36" i="6" l="1"/>
  <c r="D35"/>
  <c r="E7"/>
  <c r="E10" l="1"/>
  <c r="E18"/>
  <c r="E15"/>
  <c r="E31"/>
  <c r="E20"/>
  <c r="E9"/>
  <c r="E25"/>
  <c r="E22"/>
  <c r="E11"/>
  <c r="E27"/>
  <c r="E16"/>
  <c r="E32"/>
  <c r="E21"/>
  <c r="E26"/>
  <c r="E23"/>
  <c r="E12"/>
  <c r="E28"/>
  <c r="E17"/>
  <c r="E14"/>
  <c r="E30"/>
  <c r="E19"/>
  <c r="E8"/>
  <c r="E24"/>
  <c r="E13"/>
  <c r="E29"/>
  <c r="E35" l="1"/>
  <c r="E36"/>
  <c r="F7" s="1"/>
  <c r="F25" l="1"/>
  <c r="F23"/>
  <c r="F24"/>
  <c r="F31"/>
  <c r="F22"/>
  <c r="F32"/>
  <c r="F12"/>
  <c r="F30"/>
  <c r="F13"/>
  <c r="F15"/>
  <c r="F16"/>
  <c r="F14"/>
  <c r="F10"/>
  <c r="F20"/>
  <c r="F11"/>
  <c r="F21"/>
  <c r="F28"/>
  <c r="F19"/>
  <c r="F29"/>
  <c r="F18"/>
  <c r="F9"/>
  <c r="F27"/>
  <c r="F26"/>
  <c r="F17"/>
  <c r="F8"/>
  <c r="F34" l="1"/>
  <c r="G7" s="1"/>
  <c r="G19"/>
  <c r="G15"/>
  <c r="G23"/>
  <c r="G32" l="1"/>
  <c r="G20"/>
  <c r="G27"/>
  <c r="G31"/>
  <c r="G30"/>
  <c r="G14"/>
  <c r="G21"/>
  <c r="G18"/>
  <c r="G17"/>
  <c r="G25"/>
  <c r="G22"/>
  <c r="G13"/>
  <c r="G10"/>
  <c r="G28"/>
  <c r="G9"/>
  <c r="G8"/>
  <c r="G24"/>
  <c r="G12"/>
  <c r="G16"/>
  <c r="G11"/>
  <c r="G29"/>
  <c r="G26"/>
  <c r="G34" l="1"/>
</calcChain>
</file>

<file path=xl/sharedStrings.xml><?xml version="1.0" encoding="utf-8"?>
<sst xmlns="http://schemas.openxmlformats.org/spreadsheetml/2006/main" count="240" uniqueCount="103">
  <si>
    <t>Compensation des charges excessives dues à des facteurs socio-démographiques A-C</t>
  </si>
  <si>
    <t>(CCS-AC)</t>
  </si>
  <si>
    <t>Feuille d'excel</t>
  </si>
  <si>
    <t>Content</t>
  </si>
  <si>
    <t>CCS_A</t>
  </si>
  <si>
    <t>Pauvreté</t>
  </si>
  <si>
    <t>CCS_B</t>
  </si>
  <si>
    <t>Structure d’âge</t>
  </si>
  <si>
    <t>CCS_C</t>
  </si>
  <si>
    <t>Intégration des étrangers</t>
  </si>
  <si>
    <t>Indice</t>
  </si>
  <si>
    <t>Indice de charges</t>
  </si>
  <si>
    <t>CCS_AC_Total</t>
  </si>
  <si>
    <t>Paiements CCS AC</t>
  </si>
  <si>
    <t>Informations</t>
  </si>
  <si>
    <t>Environnement</t>
  </si>
  <si>
    <t>Produktion</t>
  </si>
  <si>
    <t>Type</t>
  </si>
  <si>
    <t>Test</t>
  </si>
  <si>
    <t>WS</t>
  </si>
  <si>
    <t>FA_2008_20120424</t>
  </si>
  <si>
    <t>SWS</t>
  </si>
  <si>
    <t>LA_2008_20120424</t>
  </si>
  <si>
    <t>AnRef</t>
  </si>
  <si>
    <t>Pauvreté (indicateur de pauvreté de l'OFS)</t>
  </si>
  <si>
    <t>Canton</t>
  </si>
  <si>
    <t>Part des bénéficiaires de l'aide sociale
(en %)</t>
  </si>
  <si>
    <t>Année de calcul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</si>
  <si>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</si>
  <si>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</si>
  <si>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</si>
  <si>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</si>
  <si>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</si>
  <si>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</si>
  <si>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</si>
  <si>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</si>
  <si>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</si>
  <si>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</si>
  <si>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</si>
  <si>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</si>
  <si>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</si>
  <si>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</si>
  <si>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</si>
  <si>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</si>
  <si>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</si>
  <si>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</si>
  <si>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</si>
  <si>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</si>
  <si>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</si>
  <si>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</si>
  <si>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</si>
  <si>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</si>
  <si>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</si>
  <si>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</si>
  <si>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Structure d’âge (part des habitants de plus de 80 ans à la population totale)</t>
  </si>
  <si>
    <t>Colonne</t>
  </si>
  <si>
    <t>B</t>
  </si>
  <si>
    <t>C</t>
  </si>
  <si>
    <t>Formule</t>
  </si>
  <si>
    <t>D = C / B</t>
  </si>
  <si>
    <t>Population permanente</t>
  </si>
  <si>
    <t>Nombre d'habitants très âgés</t>
  </si>
  <si>
    <t>Indicateur</t>
  </si>
  <si>
    <t>Total</t>
  </si>
  <si>
    <t>Intégration des étrangers (part des étrangers* à la population totale)</t>
  </si>
  <si>
    <t>D</t>
  </si>
  <si>
    <t>Nombre d'étrangers*</t>
  </si>
  <si>
    <t>E</t>
  </si>
  <si>
    <t>F</t>
  </si>
  <si>
    <t>G</t>
  </si>
  <si>
    <t>H</t>
  </si>
  <si>
    <t>I</t>
  </si>
  <si>
    <t>J</t>
  </si>
  <si>
    <t>K</t>
  </si>
  <si>
    <t>(B-B[moy])/B[ét]</t>
  </si>
  <si>
    <t>(C-C[moy])/C[ét]</t>
  </si>
  <si>
    <t>(D-D[moy])/D[ét]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</si>
  <si>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</si>
  <si>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</si>
  <si>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</si>
  <si>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</si>
  <si>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Indicateurs partiels</t>
  </si>
  <si>
    <t>Indicateurs partiels standardisés</t>
  </si>
  <si>
    <t>Indicateurs partiels standardisés pondérés</t>
  </si>
  <si>
    <t>Pauvreté
(CCS A)</t>
  </si>
  <si>
    <t>Age
(CCS B)</t>
  </si>
  <si>
    <t>Intégration des étrangers (CCS C)</t>
  </si>
  <si>
    <r>
      <rPr>
        <sz val="10"/>
        <rFont val="Arial"/>
        <family val="2"/>
      </rPr>
      <t>poids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</si>
  <si>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moyenne (moy)</t>
  </si>
  <si>
    <t>écart-type (ét)</t>
  </si>
  <si>
    <t>Somme de compensation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</si>
  <si>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</si>
  <si>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</si>
  <si>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F / F[</t>
    </r>
    <r>
      <rPr>
        <sz val="8"/>
        <color indexed="8"/>
        <rFont val="Arial"/>
        <family val="2"/>
      </rPr>
      <t>Somme] * Dot</t>
    </r>
  </si>
  <si>
    <t>Population domiciliée en permanence</t>
  </si>
  <si>
    <t>Indice de charges arrondi</t>
  </si>
  <si>
    <t>Coefficient de charges</t>
  </si>
  <si>
    <t>Charges spéciales déterminantes</t>
  </si>
  <si>
    <t>Contributions</t>
  </si>
  <si>
    <t>Somme</t>
  </si>
  <si>
    <t>Minimum [min]</t>
  </si>
  <si>
    <t>Moyenne [moy]</t>
  </si>
  <si>
    <t>* Etrangers provenant de pays autres que la Suisse et les Etats limitrophes avec une durée maximale de séjour de 12 ans (diplomates inclus).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</si>
</sst>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9" fillId="0" borderId="4" xfId="0" applyFont="1" applyFill="1" applyBorder="1"/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1" fontId="10" fillId="0" borderId="6" xfId="0" applyNumberFormat="1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/>
    <xf numFmtId="1" fontId="1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/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/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/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/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11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 wrapText="1"/>
    </xf>
    <xf numFmtId="1" fontId="1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>
      <alignment horizontal="right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wrapText="1"/>
    </xf>
    <xf numFmtId="0" fontId="12" fillId="0" borderId="25" xfId="0" applyFont="1" applyFill="1" applyBorder="1" applyAlignment="1">
      <alignment horizontal="right" wrapText="1"/>
    </xf>
    <xf numFmtId="1" fontId="12" fillId="0" borderId="26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wrapText="1"/>
    </xf>
    <xf numFmtId="0" fontId="8" fillId="0" borderId="0" xfId="0" applyFont="1" applyFill="1"/>
    <xf numFmtId="0" fontId="11" fillId="0" borderId="2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8" fillId="0" borderId="3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7" xfId="0" applyFont="1" applyFill="1" applyBorder="1"/>
    <xf numFmtId="0" fontId="0" fillId="0" borderId="3" xfId="0" applyFont="1" applyFill="1" applyBorder="1"/>
    <xf numFmtId="164" fontId="16" fillId="0" borderId="1" xfId="0" applyNumberFormat="1" applyFont="1" applyFill="1" applyBorder="1"/>
    <xf numFmtId="164" fontId="16" fillId="0" borderId="17" xfId="0" applyNumberFormat="1" applyFont="1" applyFill="1" applyBorder="1"/>
    <xf numFmtId="164" fontId="16" fillId="0" borderId="3" xfId="0" applyNumberFormat="1" applyFont="1" applyFill="1" applyBorder="1"/>
    <xf numFmtId="0" fontId="0" fillId="0" borderId="34" xfId="0" applyFont="1" applyFill="1" applyBorder="1"/>
    <xf numFmtId="10" fontId="0" fillId="0" borderId="3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4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/>
    <xf numFmtId="10" fontId="0" fillId="3" borderId="3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4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5" xfId="0" applyFont="1" applyFill="1" applyBorder="1"/>
    <xf numFmtId="10" fontId="0" fillId="3" borderId="35" xfId="0" applyNumberFormat="1" applyFont="1" applyFill="1" applyBorder="1" applyAlignment="1">
      <alignment vertical="center"/>
    </xf>
    <xf numFmtId="10" fontId="0" fillId="3" borderId="36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36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35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3" fontId="15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 applyProtection="1">
      <alignment horizontal="right" wrapText="1"/>
      <protection locked="0"/>
    </xf>
    <xf numFmtId="0" fontId="1" fillId="0" borderId="14" xfId="0" applyFont="1" applyFill="1" applyBorder="1" applyAlignment="1" applyProtection="1">
      <alignment horizontal="right" wrapText="1"/>
      <protection locked="0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3" borderId="36" xfId="0" applyNumberFormat="1" applyFont="1" applyFill="1" applyBorder="1" applyAlignment="1">
      <alignment wrapText="1"/>
    </xf>
    <xf numFmtId="164" fontId="0" fillId="3" borderId="36" xfId="0" applyNumberFormat="1" applyFont="1" applyFill="1" applyBorder="1" applyAlignment="1" applyProtection="1">
      <alignment vertical="center"/>
      <protection locked="0"/>
    </xf>
    <xf numFmtId="164" fontId="0" fillId="3" borderId="36" xfId="0" applyNumberFormat="1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3" fontId="1" fillId="3" borderId="24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35" xfId="0" applyFont="1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" fillId="0" borderId="3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right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7.140625" style="2" customWidth="1"/>
    <col min="2" max="2" width="13.42578125" style="2" customWidth="1"/>
    <col min="3" max="3" width="22.85546875" style="2" customWidth="1"/>
    <col min="4" max="4" width="12.85546875" style="2" customWidth="1"/>
    <col min="5" max="5" width="14" style="2" customWidth="1"/>
    <col min="6" max="6" width="11.42578125" style="2" customWidth="1"/>
    <col min="7" max="16384" width="11.42578125" style="2"/>
  </cols>
  <sheetData>
    <row r="1" spans="1:5" ht="81.75" customHeight="1">
      <c r="A1" s="168" t="s">
        <v>0</v>
      </c>
      <c r="B1" s="168"/>
      <c r="C1" s="168"/>
      <c r="D1" s="168"/>
      <c r="E1" s="168"/>
    </row>
    <row r="2" spans="1:5" ht="27.75" customHeight="1">
      <c r="A2" s="167" t="s">
        <v>1</v>
      </c>
      <c r="B2" s="167"/>
      <c r="C2" s="167"/>
      <c r="D2" s="167"/>
      <c r="E2" s="167"/>
    </row>
    <row r="6" spans="1:5" ht="18" customHeight="1">
      <c r="A6" s="169" t="str">
        <f>"Année de référence "&amp;C30</f>
        <v>Année de référence 2008</v>
      </c>
      <c r="B6" s="169"/>
      <c r="C6" s="169"/>
      <c r="D6" s="169"/>
      <c r="E6" s="169"/>
    </row>
    <row r="11" spans="1:5">
      <c r="B11" s="3" t="s">
        <v>2</v>
      </c>
      <c r="C11" s="4" t="s">
        <v>3</v>
      </c>
    </row>
    <row r="12" spans="1:5">
      <c r="B12" s="5" t="s">
        <v>4</v>
      </c>
      <c r="C12" s="6" t="s">
        <v>5</v>
      </c>
    </row>
    <row r="13" spans="1:5">
      <c r="B13" s="5" t="s">
        <v>6</v>
      </c>
      <c r="C13" s="6" t="s">
        <v>7</v>
      </c>
    </row>
    <row r="14" spans="1:5">
      <c r="B14" s="5" t="s">
        <v>8</v>
      </c>
      <c r="C14" s="6" t="s">
        <v>9</v>
      </c>
    </row>
    <row r="15" spans="1:5">
      <c r="B15" s="5" t="s">
        <v>10</v>
      </c>
      <c r="C15" s="6" t="s">
        <v>11</v>
      </c>
    </row>
    <row r="16" spans="1:5">
      <c r="B16" s="5" t="s">
        <v>12</v>
      </c>
      <c r="C16" s="6" t="s">
        <v>13</v>
      </c>
    </row>
    <row r="25" spans="1:4">
      <c r="B25" s="7" t="s">
        <v>14</v>
      </c>
      <c r="C25" s="8"/>
    </row>
    <row r="26" spans="1:4">
      <c r="B26" s="9" t="s">
        <v>15</v>
      </c>
      <c r="C26" s="10" t="s">
        <v>16</v>
      </c>
    </row>
    <row r="27" spans="1:4">
      <c r="B27" s="9" t="s">
        <v>17</v>
      </c>
      <c r="C27" s="11" t="s">
        <v>18</v>
      </c>
    </row>
    <row r="28" spans="1:4">
      <c r="B28" s="9" t="s">
        <v>19</v>
      </c>
      <c r="C28" s="11" t="s">
        <v>20</v>
      </c>
    </row>
    <row r="29" spans="1:4">
      <c r="B29" s="9" t="s">
        <v>21</v>
      </c>
      <c r="C29" s="11" t="s">
        <v>22</v>
      </c>
    </row>
    <row r="30" spans="1:4">
      <c r="B30" s="12" t="s">
        <v>23</v>
      </c>
      <c r="C30" s="13">
        <v>2008</v>
      </c>
    </row>
    <row r="31" spans="1:4">
      <c r="A31" s="14"/>
      <c r="B31" s="15"/>
      <c r="C31" s="16"/>
      <c r="D31" s="14"/>
    </row>
  </sheetData>
  <mergeCells count="3">
    <mergeCell ref="A2:E2"/>
    <mergeCell ref="A1:E1"/>
    <mergeCell ref="A6:E6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1"/>
  <sheetViews>
    <sheetView workbookViewId="0">
      <selection activeCell="A4" sqref="A4"/>
    </sheetView>
  </sheetViews>
  <sheetFormatPr baseColWidth="10" defaultColWidth="11.42578125" defaultRowHeight="12.75"/>
  <cols>
    <col min="1" max="1" width="16.85546875" style="17" customWidth="1"/>
    <col min="2" max="2" width="20.85546875" style="17" customWidth="1"/>
  </cols>
  <sheetData>
    <row r="1" spans="1:3" ht="23.25" customHeight="1">
      <c r="A1" s="18" t="str">
        <f>"CCS A (année de référence "&amp;Info!C30&amp;")"</f>
        <v>CCS A (année de référence 2008)</v>
      </c>
      <c r="B1" s="18"/>
      <c r="C1" s="19"/>
    </row>
    <row r="2" spans="1:3">
      <c r="A2" s="2" t="s">
        <v>24</v>
      </c>
      <c r="B2" s="2"/>
      <c r="C2" s="17"/>
    </row>
    <row r="3" spans="1:3" ht="30" customHeight="1">
      <c r="B3" s="20" t="str">
        <f>Info!$C$28</f>
        <v>FA_2008_20120424</v>
      </c>
    </row>
    <row r="4" spans="1:3" ht="38.25" customHeight="1">
      <c r="A4" s="21" t="s">
        <v>25</v>
      </c>
      <c r="B4" s="22" t="s">
        <v>26</v>
      </c>
    </row>
    <row r="5" spans="1:3" s="2" customFormat="1">
      <c r="A5" s="23" t="s">
        <v>27</v>
      </c>
      <c r="B5" s="24">
        <v>2005</v>
      </c>
    </row>
    <row r="6" spans="1:3">
      <c r="A6" s="25" t="s">
        <v>28</v>
      </c>
      <c r="B6" s="26">
        <v>5.7699962572361999E-2</v>
      </c>
    </row>
    <row r="7" spans="1:3">
      <c r="A7" s="27" t="s">
        <v>29</v>
      </c>
      <c r="B7" s="28">
        <v>6.4702549933964695E-2</v>
      </c>
    </row>
    <row r="8" spans="1:3">
      <c r="A8" s="29" t="s">
        <v>30</v>
      </c>
      <c r="B8" s="30">
        <v>4.7976148823047501E-2</v>
      </c>
    </row>
    <row r="9" spans="1:3">
      <c r="A9" s="27" t="s">
        <v>31</v>
      </c>
      <c r="B9" s="28">
        <v>2.33177190017347E-2</v>
      </c>
    </row>
    <row r="10" spans="1:3">
      <c r="A10" s="29" t="s">
        <v>32</v>
      </c>
      <c r="B10" s="30">
        <v>2.9708556788719399E-2</v>
      </c>
    </row>
    <row r="11" spans="1:3">
      <c r="A11" s="27" t="s">
        <v>33</v>
      </c>
      <c r="B11" s="28">
        <v>2.7241464855591199E-2</v>
      </c>
    </row>
    <row r="12" spans="1:3">
      <c r="A12" s="29" t="s">
        <v>34</v>
      </c>
      <c r="B12" s="30">
        <v>2.0409829860770001E-2</v>
      </c>
    </row>
    <row r="13" spans="1:3">
      <c r="A13" s="27" t="s">
        <v>35</v>
      </c>
      <c r="B13" s="28">
        <v>4.0104145143339202E-2</v>
      </c>
    </row>
    <row r="14" spans="1:3">
      <c r="A14" s="29" t="s">
        <v>36</v>
      </c>
      <c r="B14" s="30">
        <v>4.4802433762369198E-2</v>
      </c>
    </row>
    <row r="15" spans="1:3">
      <c r="A15" s="27" t="s">
        <v>37</v>
      </c>
      <c r="B15" s="28">
        <v>4.7921543855474702E-2</v>
      </c>
    </row>
    <row r="16" spans="1:3">
      <c r="A16" s="29" t="s">
        <v>38</v>
      </c>
      <c r="B16" s="30">
        <v>4.6040184471826701E-2</v>
      </c>
    </row>
    <row r="17" spans="1:2">
      <c r="A17" s="27" t="s">
        <v>39</v>
      </c>
      <c r="B17" s="28">
        <v>9.4855783836280502E-2</v>
      </c>
    </row>
    <row r="18" spans="1:2">
      <c r="A18" s="29" t="s">
        <v>40</v>
      </c>
      <c r="B18" s="30">
        <v>4.1500893498040099E-2</v>
      </c>
    </row>
    <row r="19" spans="1:2">
      <c r="A19" s="27" t="s">
        <v>41</v>
      </c>
      <c r="B19" s="28">
        <v>6.0945510069065602E-2</v>
      </c>
    </row>
    <row r="20" spans="1:2">
      <c r="A20" s="29" t="s">
        <v>42</v>
      </c>
      <c r="B20" s="30">
        <v>3.2602459939716499E-2</v>
      </c>
    </row>
    <row r="21" spans="1:2">
      <c r="A21" s="27" t="s">
        <v>43</v>
      </c>
      <c r="B21" s="28">
        <v>2.09962028675174E-2</v>
      </c>
    </row>
    <row r="22" spans="1:2">
      <c r="A22" s="29" t="s">
        <v>44</v>
      </c>
      <c r="B22" s="30">
        <v>4.5181168321047301E-2</v>
      </c>
    </row>
    <row r="23" spans="1:2">
      <c r="A23" s="27" t="s">
        <v>45</v>
      </c>
      <c r="B23" s="28">
        <v>2.9502329156524999E-2</v>
      </c>
    </row>
    <row r="24" spans="1:2">
      <c r="A24" s="29" t="s">
        <v>46</v>
      </c>
      <c r="B24" s="30">
        <v>3.3072980370340899E-2</v>
      </c>
    </row>
    <row r="25" spans="1:2">
      <c r="A25" s="27" t="s">
        <v>47</v>
      </c>
      <c r="B25" s="28">
        <v>3.3269718802336798E-2</v>
      </c>
    </row>
    <row r="26" spans="1:2">
      <c r="A26" s="29" t="s">
        <v>48</v>
      </c>
      <c r="B26" s="30">
        <v>8.9224636809605795E-2</v>
      </c>
    </row>
    <row r="27" spans="1:2">
      <c r="A27" s="27" t="s">
        <v>49</v>
      </c>
      <c r="B27" s="28">
        <v>6.8319917461843904E-2</v>
      </c>
    </row>
    <row r="28" spans="1:2">
      <c r="A28" s="29" t="s">
        <v>50</v>
      </c>
      <c r="B28" s="30">
        <v>2.53276374097825E-2</v>
      </c>
    </row>
    <row r="29" spans="1:2">
      <c r="A29" s="27" t="s">
        <v>51</v>
      </c>
      <c r="B29" s="28">
        <v>8.0115230104964796E-2</v>
      </c>
    </row>
    <row r="30" spans="1:2">
      <c r="A30" s="29" t="s">
        <v>52</v>
      </c>
      <c r="B30" s="30">
        <v>0.127347819373966</v>
      </c>
    </row>
    <row r="31" spans="1:2">
      <c r="A31" s="31" t="s">
        <v>53</v>
      </c>
      <c r="B31" s="32">
        <v>5.6360420477085602E-2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workbookViewId="0">
      <selection activeCell="A4" sqref="A4"/>
    </sheetView>
  </sheetViews>
  <sheetFormatPr baseColWidth="10" defaultColWidth="11.42578125" defaultRowHeight="12.75"/>
  <cols>
    <col min="1" max="1" width="18.5703125" style="2" customWidth="1"/>
    <col min="2" max="2" width="17.7109375" style="2" customWidth="1"/>
    <col min="3" max="3" width="21.140625" style="2" customWidth="1"/>
    <col min="4" max="4" width="16.42578125" style="2" customWidth="1"/>
  </cols>
  <sheetData>
    <row r="1" spans="1:4" ht="23.25" customHeight="1">
      <c r="A1" s="18" t="str">
        <f>"CCS B (année de référence "&amp;Info!C30&amp;")"</f>
        <v>CCS B (année de référence 2008)</v>
      </c>
      <c r="B1" s="18"/>
      <c r="C1" s="18"/>
      <c r="D1" s="18"/>
    </row>
    <row r="2" spans="1:4">
      <c r="A2" s="2" t="s">
        <v>54</v>
      </c>
    </row>
    <row r="3" spans="1:4" ht="30" customHeight="1">
      <c r="A3" s="17"/>
      <c r="D3" s="20" t="str">
        <f>Info!$C$28</f>
        <v>FA_2008_20120424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>
        <v>0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166" t="s">
        <v>60</v>
      </c>
      <c r="C6" s="41" t="s">
        <v>61</v>
      </c>
      <c r="D6" s="42" t="s">
        <v>62</v>
      </c>
    </row>
    <row r="7" spans="1:4" s="2" customFormat="1">
      <c r="A7" s="43" t="s">
        <v>27</v>
      </c>
      <c r="B7" s="44">
        <v>2005</v>
      </c>
      <c r="C7" s="44">
        <v>2005</v>
      </c>
      <c r="D7" s="45"/>
    </row>
    <row r="8" spans="1:4">
      <c r="A8" s="25" t="s">
        <v>28</v>
      </c>
      <c r="B8" s="46">
        <v>1272590</v>
      </c>
      <c r="C8" s="46">
        <v>55221</v>
      </c>
      <c r="D8" s="47">
        <f t="shared" ref="D8:D34" si="0">C8/B8</f>
        <v>4.339260877423208E-2</v>
      </c>
    </row>
    <row r="9" spans="1:4">
      <c r="A9" s="27" t="s">
        <v>29</v>
      </c>
      <c r="B9" s="48">
        <v>957064</v>
      </c>
      <c r="C9" s="48">
        <v>51578</v>
      </c>
      <c r="D9" s="49">
        <f t="shared" si="0"/>
        <v>5.3891902735867192E-2</v>
      </c>
    </row>
    <row r="10" spans="1:4">
      <c r="A10" s="29" t="s">
        <v>30</v>
      </c>
      <c r="B10" s="50">
        <v>356384</v>
      </c>
      <c r="C10" s="50">
        <v>14424</v>
      </c>
      <c r="D10" s="51">
        <f t="shared" si="0"/>
        <v>4.0473197449941635E-2</v>
      </c>
    </row>
    <row r="11" spans="1:4">
      <c r="A11" s="27" t="s">
        <v>31</v>
      </c>
      <c r="B11" s="48">
        <v>35087</v>
      </c>
      <c r="C11" s="48">
        <v>1765</v>
      </c>
      <c r="D11" s="49">
        <f t="shared" si="0"/>
        <v>5.0303531222390056E-2</v>
      </c>
    </row>
    <row r="12" spans="1:4">
      <c r="A12" s="29" t="s">
        <v>32</v>
      </c>
      <c r="B12" s="50">
        <v>137522</v>
      </c>
      <c r="C12" s="50">
        <v>4853</v>
      </c>
      <c r="D12" s="51">
        <f t="shared" si="0"/>
        <v>3.5288899230668545E-2</v>
      </c>
    </row>
    <row r="13" spans="1:4">
      <c r="A13" s="27" t="s">
        <v>33</v>
      </c>
      <c r="B13" s="48">
        <v>33269</v>
      </c>
      <c r="C13" s="48">
        <v>1394</v>
      </c>
      <c r="D13" s="49">
        <f t="shared" si="0"/>
        <v>4.190086867654573E-2</v>
      </c>
    </row>
    <row r="14" spans="1:4">
      <c r="A14" s="29" t="s">
        <v>34</v>
      </c>
      <c r="B14" s="50">
        <v>39803</v>
      </c>
      <c r="C14" s="50">
        <v>1438</v>
      </c>
      <c r="D14" s="51">
        <f t="shared" si="0"/>
        <v>3.6127930055523456E-2</v>
      </c>
    </row>
    <row r="15" spans="1:4">
      <c r="A15" s="27" t="s">
        <v>35</v>
      </c>
      <c r="B15" s="48">
        <v>38173</v>
      </c>
      <c r="C15" s="48">
        <v>1957</v>
      </c>
      <c r="D15" s="49">
        <f t="shared" si="0"/>
        <v>5.1266602048568359E-2</v>
      </c>
    </row>
    <row r="16" spans="1:4">
      <c r="A16" s="29" t="s">
        <v>36</v>
      </c>
      <c r="B16" s="50">
        <v>106496</v>
      </c>
      <c r="C16" s="50">
        <v>3411</v>
      </c>
      <c r="D16" s="51">
        <f t="shared" si="0"/>
        <v>3.2029371995192304E-2</v>
      </c>
    </row>
    <row r="17" spans="1:4">
      <c r="A17" s="27" t="s">
        <v>37</v>
      </c>
      <c r="B17" s="48">
        <v>253954</v>
      </c>
      <c r="C17" s="48">
        <v>9220</v>
      </c>
      <c r="D17" s="49">
        <f t="shared" si="0"/>
        <v>3.6305787662332549E-2</v>
      </c>
    </row>
    <row r="18" spans="1:4">
      <c r="A18" s="29" t="s">
        <v>38</v>
      </c>
      <c r="B18" s="50">
        <v>247937</v>
      </c>
      <c r="C18" s="50">
        <v>11354</v>
      </c>
      <c r="D18" s="51">
        <f t="shared" si="0"/>
        <v>4.5793891190100709E-2</v>
      </c>
    </row>
    <row r="19" spans="1:4">
      <c r="A19" s="27" t="s">
        <v>39</v>
      </c>
      <c r="B19" s="48">
        <v>185601</v>
      </c>
      <c r="C19" s="48">
        <v>12373</v>
      </c>
      <c r="D19" s="49">
        <f t="shared" si="0"/>
        <v>6.6664511505864735E-2</v>
      </c>
    </row>
    <row r="20" spans="1:4">
      <c r="A20" s="29" t="s">
        <v>40</v>
      </c>
      <c r="B20" s="50">
        <v>266089</v>
      </c>
      <c r="C20" s="50">
        <v>11325</v>
      </c>
      <c r="D20" s="51">
        <f t="shared" si="0"/>
        <v>4.2560947652852996E-2</v>
      </c>
    </row>
    <row r="21" spans="1:4">
      <c r="A21" s="27" t="s">
        <v>41</v>
      </c>
      <c r="B21" s="48">
        <v>73764</v>
      </c>
      <c r="C21" s="48">
        <v>4205</v>
      </c>
      <c r="D21" s="49">
        <f t="shared" si="0"/>
        <v>5.7006127650344345E-2</v>
      </c>
    </row>
    <row r="22" spans="1:4">
      <c r="A22" s="29" t="s">
        <v>42</v>
      </c>
      <c r="B22" s="50">
        <v>52561</v>
      </c>
      <c r="C22" s="50">
        <v>2808</v>
      </c>
      <c r="D22" s="51">
        <f t="shared" si="0"/>
        <v>5.3423641102718744E-2</v>
      </c>
    </row>
    <row r="23" spans="1:4">
      <c r="A23" s="27" t="s">
        <v>43</v>
      </c>
      <c r="B23" s="48">
        <v>15220</v>
      </c>
      <c r="C23" s="48">
        <v>656</v>
      </c>
      <c r="D23" s="49">
        <f t="shared" si="0"/>
        <v>4.3101182654402104E-2</v>
      </c>
    </row>
    <row r="24" spans="1:4">
      <c r="A24" s="29" t="s">
        <v>44</v>
      </c>
      <c r="B24" s="50">
        <v>459999</v>
      </c>
      <c r="C24" s="50">
        <v>19859</v>
      </c>
      <c r="D24" s="51">
        <f t="shared" si="0"/>
        <v>4.3171832982245611E-2</v>
      </c>
    </row>
    <row r="25" spans="1:4">
      <c r="A25" s="27" t="s">
        <v>45</v>
      </c>
      <c r="B25" s="48">
        <v>187803</v>
      </c>
      <c r="C25" s="48">
        <v>8792</v>
      </c>
      <c r="D25" s="49">
        <f t="shared" si="0"/>
        <v>4.6815013604681502E-2</v>
      </c>
    </row>
    <row r="26" spans="1:4">
      <c r="A26" s="29" t="s">
        <v>46</v>
      </c>
      <c r="B26" s="50">
        <v>569344</v>
      </c>
      <c r="C26" s="50">
        <v>20644</v>
      </c>
      <c r="D26" s="51">
        <f t="shared" si="0"/>
        <v>3.6259273830935253E-2</v>
      </c>
    </row>
    <row r="27" spans="1:4">
      <c r="A27" s="27" t="s">
        <v>47</v>
      </c>
      <c r="B27" s="48">
        <v>234332</v>
      </c>
      <c r="C27" s="48">
        <v>10078</v>
      </c>
      <c r="D27" s="49">
        <f t="shared" si="0"/>
        <v>4.3007357083112846E-2</v>
      </c>
    </row>
    <row r="28" spans="1:4">
      <c r="A28" s="29" t="s">
        <v>48</v>
      </c>
      <c r="B28" s="50">
        <v>322276</v>
      </c>
      <c r="C28" s="50">
        <v>17202</v>
      </c>
      <c r="D28" s="51">
        <f t="shared" si="0"/>
        <v>5.3376608869416274E-2</v>
      </c>
    </row>
    <row r="29" spans="1:4">
      <c r="A29" s="27" t="s">
        <v>49</v>
      </c>
      <c r="B29" s="48">
        <v>654093</v>
      </c>
      <c r="C29" s="48">
        <v>29489</v>
      </c>
      <c r="D29" s="49">
        <f t="shared" si="0"/>
        <v>4.5083803067759477E-2</v>
      </c>
    </row>
    <row r="30" spans="1:4">
      <c r="A30" s="29" t="s">
        <v>50</v>
      </c>
      <c r="B30" s="50">
        <v>291575</v>
      </c>
      <c r="C30" s="50">
        <v>11922</v>
      </c>
      <c r="D30" s="51">
        <f t="shared" si="0"/>
        <v>4.0888279173454514E-2</v>
      </c>
    </row>
    <row r="31" spans="1:4">
      <c r="A31" s="27" t="s">
        <v>51</v>
      </c>
      <c r="B31" s="48">
        <v>168444</v>
      </c>
      <c r="C31" s="48">
        <v>9100</v>
      </c>
      <c r="D31" s="49">
        <f t="shared" si="0"/>
        <v>5.4023889245090356E-2</v>
      </c>
    </row>
    <row r="32" spans="1:4">
      <c r="A32" s="29" t="s">
        <v>52</v>
      </c>
      <c r="B32" s="50">
        <v>430638</v>
      </c>
      <c r="C32" s="50">
        <v>18003</v>
      </c>
      <c r="D32" s="51">
        <f t="shared" si="0"/>
        <v>4.1805414292282614E-2</v>
      </c>
    </row>
    <row r="33" spans="1:4">
      <c r="A33" s="27" t="s">
        <v>53</v>
      </c>
      <c r="B33" s="48">
        <v>69110</v>
      </c>
      <c r="C33" s="48">
        <v>3357</v>
      </c>
      <c r="D33" s="49">
        <f t="shared" si="0"/>
        <v>4.8574735928230355E-2</v>
      </c>
    </row>
    <row r="34" spans="1:4" ht="13.5" customHeight="1">
      <c r="A34" s="52" t="s">
        <v>63</v>
      </c>
      <c r="B34" s="53">
        <v>7459128</v>
      </c>
      <c r="C34" s="53">
        <v>336428</v>
      </c>
      <c r="D34" s="54">
        <f t="shared" si="0"/>
        <v>4.5102859208207717E-2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5703125" style="2" customWidth="1"/>
    <col min="2" max="2" width="17.7109375" style="2" customWidth="1"/>
    <col min="3" max="3" width="14.42578125" style="2" customWidth="1"/>
    <col min="4" max="4" width="15.85546875" style="2" customWidth="1"/>
  </cols>
  <sheetData>
    <row r="1" spans="1:4" ht="23.25" customHeight="1">
      <c r="A1" s="18" t="str">
        <f>"CCS C (année de référence "&amp;Info!C30&amp;")"</f>
        <v>CCS C (année de référence 2008)</v>
      </c>
      <c r="B1" s="18"/>
      <c r="C1" s="18"/>
      <c r="D1" s="18"/>
    </row>
    <row r="2" spans="1:4">
      <c r="A2" s="2" t="s">
        <v>64</v>
      </c>
    </row>
    <row r="3" spans="1:4" ht="30" customHeight="1">
      <c r="A3" s="17"/>
      <c r="D3" s="20" t="str">
        <f>Info!$C$28</f>
        <v>FA_2008_20120424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 t="s">
        <v>65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166" t="s">
        <v>60</v>
      </c>
      <c r="C6" s="41" t="s">
        <v>66</v>
      </c>
      <c r="D6" s="42" t="s">
        <v>62</v>
      </c>
    </row>
    <row r="7" spans="1:4" s="2" customFormat="1">
      <c r="A7" s="43" t="s">
        <v>27</v>
      </c>
      <c r="B7" s="44">
        <f>CCS_B!B7</f>
        <v>2005</v>
      </c>
      <c r="C7" s="44">
        <v>2004</v>
      </c>
      <c r="D7" s="45"/>
    </row>
    <row r="8" spans="1:4">
      <c r="A8" s="25" t="s">
        <v>28</v>
      </c>
      <c r="B8" s="55">
        <f>CCS_B!B8</f>
        <v>1272590</v>
      </c>
      <c r="C8" s="46">
        <v>112064</v>
      </c>
      <c r="D8" s="47">
        <f t="shared" ref="D8:D34" si="0">C8/B8</f>
        <v>8.8059783590944449E-2</v>
      </c>
    </row>
    <row r="9" spans="1:4">
      <c r="A9" s="27" t="s">
        <v>29</v>
      </c>
      <c r="B9" s="56">
        <f>CCS_B!B9</f>
        <v>957064</v>
      </c>
      <c r="C9" s="48">
        <v>47725</v>
      </c>
      <c r="D9" s="49">
        <f t="shared" si="0"/>
        <v>4.9866048665501997E-2</v>
      </c>
    </row>
    <row r="10" spans="1:4">
      <c r="A10" s="29" t="s">
        <v>30</v>
      </c>
      <c r="B10" s="57">
        <f>CCS_B!B10</f>
        <v>356384</v>
      </c>
      <c r="C10" s="50">
        <v>23519</v>
      </c>
      <c r="D10" s="51">
        <f t="shared" si="0"/>
        <v>6.5993422824818168E-2</v>
      </c>
    </row>
    <row r="11" spans="1:4">
      <c r="A11" s="27" t="s">
        <v>31</v>
      </c>
      <c r="B11" s="56">
        <f>CCS_B!B11</f>
        <v>35087</v>
      </c>
      <c r="C11" s="48">
        <v>1089</v>
      </c>
      <c r="D11" s="49">
        <f t="shared" si="0"/>
        <v>3.1037136261293355E-2</v>
      </c>
    </row>
    <row r="12" spans="1:4">
      <c r="A12" s="29" t="s">
        <v>32</v>
      </c>
      <c r="B12" s="57">
        <f>CCS_B!B12</f>
        <v>137522</v>
      </c>
      <c r="C12" s="50">
        <v>8788</v>
      </c>
      <c r="D12" s="51">
        <f t="shared" si="0"/>
        <v>6.3902502872267716E-2</v>
      </c>
    </row>
    <row r="13" spans="1:4">
      <c r="A13" s="27" t="s">
        <v>33</v>
      </c>
      <c r="B13" s="56">
        <f>CCS_B!B13</f>
        <v>33269</v>
      </c>
      <c r="C13" s="48">
        <v>1773</v>
      </c>
      <c r="D13" s="49">
        <f t="shared" si="0"/>
        <v>5.3292855210556371E-2</v>
      </c>
    </row>
    <row r="14" spans="1:4">
      <c r="A14" s="29" t="s">
        <v>34</v>
      </c>
      <c r="B14" s="57">
        <f>CCS_B!B14</f>
        <v>39803</v>
      </c>
      <c r="C14" s="50">
        <v>1584</v>
      </c>
      <c r="D14" s="51">
        <f t="shared" si="0"/>
        <v>3.9795995276737932E-2</v>
      </c>
    </row>
    <row r="15" spans="1:4">
      <c r="A15" s="27" t="s">
        <v>35</v>
      </c>
      <c r="B15" s="56">
        <f>CCS_B!B15</f>
        <v>38173</v>
      </c>
      <c r="C15" s="48">
        <v>2724</v>
      </c>
      <c r="D15" s="49">
        <f t="shared" si="0"/>
        <v>7.1359337751814106E-2</v>
      </c>
    </row>
    <row r="16" spans="1:4">
      <c r="A16" s="29" t="s">
        <v>36</v>
      </c>
      <c r="B16" s="57">
        <f>CCS_B!B16</f>
        <v>106496</v>
      </c>
      <c r="C16" s="50">
        <v>8810</v>
      </c>
      <c r="D16" s="51">
        <f t="shared" si="0"/>
        <v>8.2726111778846159E-2</v>
      </c>
    </row>
    <row r="17" spans="1:4">
      <c r="A17" s="27" t="s">
        <v>37</v>
      </c>
      <c r="B17" s="56">
        <f>CCS_B!B17</f>
        <v>253954</v>
      </c>
      <c r="C17" s="48">
        <v>20761</v>
      </c>
      <c r="D17" s="49">
        <f t="shared" si="0"/>
        <v>8.1751025776321692E-2</v>
      </c>
    </row>
    <row r="18" spans="1:4">
      <c r="A18" s="29" t="s">
        <v>38</v>
      </c>
      <c r="B18" s="57">
        <f>CCS_B!B18</f>
        <v>247937</v>
      </c>
      <c r="C18" s="50">
        <v>15253</v>
      </c>
      <c r="D18" s="51">
        <f t="shared" si="0"/>
        <v>6.1519660236269695E-2</v>
      </c>
    </row>
    <row r="19" spans="1:4">
      <c r="A19" s="27" t="s">
        <v>39</v>
      </c>
      <c r="B19" s="56">
        <f>CCS_B!B19</f>
        <v>185601</v>
      </c>
      <c r="C19" s="48">
        <v>20519</v>
      </c>
      <c r="D19" s="49">
        <f t="shared" si="0"/>
        <v>0.11055436123727781</v>
      </c>
    </row>
    <row r="20" spans="1:4">
      <c r="A20" s="29" t="s">
        <v>40</v>
      </c>
      <c r="B20" s="57">
        <f>CCS_B!B20</f>
        <v>266089</v>
      </c>
      <c r="C20" s="50">
        <v>15501</v>
      </c>
      <c r="D20" s="51">
        <f t="shared" si="0"/>
        <v>5.8254944774116933E-2</v>
      </c>
    </row>
    <row r="21" spans="1:4">
      <c r="A21" s="27" t="s">
        <v>41</v>
      </c>
      <c r="B21" s="56">
        <f>CCS_B!B21</f>
        <v>73764</v>
      </c>
      <c r="C21" s="48">
        <v>5390</v>
      </c>
      <c r="D21" s="49">
        <f t="shared" si="0"/>
        <v>7.3070874681416403E-2</v>
      </c>
    </row>
    <row r="22" spans="1:4">
      <c r="A22" s="29" t="s">
        <v>42</v>
      </c>
      <c r="B22" s="57">
        <f>CCS_B!B22</f>
        <v>52561</v>
      </c>
      <c r="C22" s="50">
        <v>1992</v>
      </c>
      <c r="D22" s="51">
        <f t="shared" si="0"/>
        <v>3.7898822320732099E-2</v>
      </c>
    </row>
    <row r="23" spans="1:4">
      <c r="A23" s="27" t="s">
        <v>43</v>
      </c>
      <c r="B23" s="56">
        <f>CCS_B!B23</f>
        <v>15220</v>
      </c>
      <c r="C23" s="48">
        <v>540</v>
      </c>
      <c r="D23" s="49">
        <f t="shared" si="0"/>
        <v>3.5479632063074903E-2</v>
      </c>
    </row>
    <row r="24" spans="1:4">
      <c r="A24" s="29" t="s">
        <v>44</v>
      </c>
      <c r="B24" s="57">
        <f>CCS_B!B24</f>
        <v>459999</v>
      </c>
      <c r="C24" s="50">
        <v>32804</v>
      </c>
      <c r="D24" s="51">
        <f t="shared" si="0"/>
        <v>7.1313198506953279E-2</v>
      </c>
    </row>
    <row r="25" spans="1:4">
      <c r="A25" s="27" t="s">
        <v>45</v>
      </c>
      <c r="B25" s="56">
        <f>CCS_B!B25</f>
        <v>187803</v>
      </c>
      <c r="C25" s="48">
        <v>10244</v>
      </c>
      <c r="D25" s="49">
        <f t="shared" si="0"/>
        <v>5.454651949116894E-2</v>
      </c>
    </row>
    <row r="26" spans="1:4">
      <c r="A26" s="29" t="s">
        <v>46</v>
      </c>
      <c r="B26" s="57">
        <f>CCS_B!B26</f>
        <v>569344</v>
      </c>
      <c r="C26" s="50">
        <v>40195</v>
      </c>
      <c r="D26" s="51">
        <f t="shared" si="0"/>
        <v>7.0598794401978415E-2</v>
      </c>
    </row>
    <row r="27" spans="1:4">
      <c r="A27" s="27" t="s">
        <v>47</v>
      </c>
      <c r="B27" s="56">
        <f>CCS_B!B27</f>
        <v>234332</v>
      </c>
      <c r="C27" s="48">
        <v>13247</v>
      </c>
      <c r="D27" s="49">
        <f t="shared" si="0"/>
        <v>5.6530904870013485E-2</v>
      </c>
    </row>
    <row r="28" spans="1:4">
      <c r="A28" s="29" t="s">
        <v>48</v>
      </c>
      <c r="B28" s="57">
        <f>CCS_B!B28</f>
        <v>322276</v>
      </c>
      <c r="C28" s="50">
        <v>19250</v>
      </c>
      <c r="D28" s="51">
        <f t="shared" si="0"/>
        <v>5.9731410343928808E-2</v>
      </c>
    </row>
    <row r="29" spans="1:4">
      <c r="A29" s="27" t="s">
        <v>49</v>
      </c>
      <c r="B29" s="56">
        <f>CCS_B!B29</f>
        <v>654093</v>
      </c>
      <c r="C29" s="48">
        <v>76446</v>
      </c>
      <c r="D29" s="49">
        <f t="shared" si="0"/>
        <v>0.11687328866078676</v>
      </c>
    </row>
    <row r="30" spans="1:4">
      <c r="A30" s="29" t="s">
        <v>50</v>
      </c>
      <c r="B30" s="57">
        <f>CCS_B!B30</f>
        <v>291575</v>
      </c>
      <c r="C30" s="50">
        <v>22076</v>
      </c>
      <c r="D30" s="51">
        <f t="shared" si="0"/>
        <v>7.5712938352053505E-2</v>
      </c>
    </row>
    <row r="31" spans="1:4">
      <c r="A31" s="27" t="s">
        <v>51</v>
      </c>
      <c r="B31" s="56">
        <f>CCS_B!B31</f>
        <v>168444</v>
      </c>
      <c r="C31" s="48">
        <v>13986</v>
      </c>
      <c r="D31" s="49">
        <f t="shared" si="0"/>
        <v>8.3030562085915791E-2</v>
      </c>
    </row>
    <row r="32" spans="1:4">
      <c r="A32" s="29" t="s">
        <v>52</v>
      </c>
      <c r="B32" s="57">
        <f>CCS_B!B32</f>
        <v>430638</v>
      </c>
      <c r="C32" s="50">
        <v>60001</v>
      </c>
      <c r="D32" s="51">
        <f t="shared" si="0"/>
        <v>0.13933048175033322</v>
      </c>
    </row>
    <row r="33" spans="1:4">
      <c r="A33" s="27" t="s">
        <v>53</v>
      </c>
      <c r="B33" s="56">
        <f>CCS_B!B33</f>
        <v>69110</v>
      </c>
      <c r="C33" s="48">
        <v>2757</v>
      </c>
      <c r="D33" s="49">
        <f t="shared" si="0"/>
        <v>3.9892924323542182E-2</v>
      </c>
    </row>
    <row r="34" spans="1:4" ht="13.5" customHeight="1">
      <c r="A34" s="52" t="s">
        <v>63</v>
      </c>
      <c r="B34" s="58">
        <f>CCS_B!B34</f>
        <v>7459128</v>
      </c>
      <c r="C34" s="53">
        <v>579038</v>
      </c>
      <c r="D34" s="54">
        <f t="shared" si="0"/>
        <v>7.7628108808429075E-2</v>
      </c>
    </row>
    <row r="36" spans="1:4" ht="25.5" customHeight="1">
      <c r="A36" s="170" t="s">
        <v>102</v>
      </c>
      <c r="B36" s="171"/>
      <c r="C36" s="171"/>
      <c r="D36" s="171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workbookViewId="0">
      <selection activeCell="A4" sqref="A4"/>
    </sheetView>
  </sheetViews>
  <sheetFormatPr baseColWidth="10" defaultColWidth="9.140625" defaultRowHeight="12.75"/>
  <cols>
    <col min="1" max="1" width="20.5703125" style="17" customWidth="1"/>
    <col min="4" max="7" width="13.42578125" style="2" customWidth="1"/>
    <col min="10" max="10" width="13.42578125" style="1" customWidth="1"/>
    <col min="11" max="11" width="12.140625" style="2" customWidth="1"/>
  </cols>
  <sheetData>
    <row r="1" spans="1:11" ht="23.25" customHeight="1">
      <c r="A1" s="59" t="str">
        <f>"Résumé CCS A-C "&amp;Info!C30</f>
        <v>Résumé CCS A-C 2008</v>
      </c>
      <c r="B1" s="59"/>
      <c r="C1" s="59"/>
      <c r="D1" s="59"/>
      <c r="E1" s="59"/>
    </row>
    <row r="2" spans="1:11" ht="13.5" customHeight="1">
      <c r="C2" s="60"/>
    </row>
    <row r="3" spans="1:11" ht="13.5" customHeight="1">
      <c r="A3" s="61"/>
      <c r="B3" s="61"/>
      <c r="C3" s="62"/>
      <c r="D3" s="63"/>
      <c r="K3" s="20" t="str">
        <f>Info!$C$28</f>
        <v>FA_2008_20120424</v>
      </c>
    </row>
    <row r="4" spans="1:11">
      <c r="A4" s="33" t="s">
        <v>55</v>
      </c>
      <c r="B4" s="64" t="s">
        <v>56</v>
      </c>
      <c r="C4" s="65" t="s">
        <v>57</v>
      </c>
      <c r="D4" s="66" t="s">
        <v>65</v>
      </c>
      <c r="E4" s="64" t="s">
        <v>67</v>
      </c>
      <c r="F4" s="67" t="s">
        <v>68</v>
      </c>
      <c r="G4" s="66" t="s">
        <v>69</v>
      </c>
      <c r="H4" s="64" t="s">
        <v>70</v>
      </c>
      <c r="I4" s="67" t="s">
        <v>71</v>
      </c>
      <c r="J4" s="66" t="s">
        <v>72</v>
      </c>
      <c r="K4" s="68" t="s">
        <v>73</v>
      </c>
    </row>
    <row r="5" spans="1:11" s="69" customFormat="1" ht="11.25" customHeight="1">
      <c r="A5" s="70" t="s">
        <v>58</v>
      </c>
      <c r="B5" s="71"/>
      <c r="C5" s="71"/>
      <c r="D5" s="72"/>
      <c r="E5" s="73" t="s">
        <v>74</v>
      </c>
      <c r="F5" s="74" t="s">
        <v>75</v>
      </c>
      <c r="G5" s="75" t="s">
        <v>76</v>
      </c>
      <c r="H5" s="76" t="s">
        <v>77</v>
      </c>
      <c r="I5" s="77" t="s">
        <v>78</v>
      </c>
      <c r="J5" s="78" t="s">
        <v>79</v>
      </c>
      <c r="K5" s="79" t="s">
        <v>80</v>
      </c>
    </row>
    <row r="6" spans="1:11" ht="26.25" customHeight="1">
      <c r="A6" s="80"/>
      <c r="B6" s="178" t="s">
        <v>81</v>
      </c>
      <c r="C6" s="179"/>
      <c r="D6" s="180"/>
      <c r="E6" s="172" t="s">
        <v>82</v>
      </c>
      <c r="F6" s="172"/>
      <c r="G6" s="172"/>
      <c r="H6" s="173" t="s">
        <v>83</v>
      </c>
      <c r="I6" s="174"/>
      <c r="J6" s="175"/>
      <c r="K6" s="176" t="s">
        <v>11</v>
      </c>
    </row>
    <row r="7" spans="1:11" ht="38.25" customHeight="1">
      <c r="A7" s="81" t="s">
        <v>25</v>
      </c>
      <c r="B7" s="82" t="s">
        <v>84</v>
      </c>
      <c r="C7" s="83" t="s">
        <v>85</v>
      </c>
      <c r="D7" s="22" t="s">
        <v>86</v>
      </c>
      <c r="E7" s="82" t="s">
        <v>84</v>
      </c>
      <c r="F7" s="83" t="s">
        <v>85</v>
      </c>
      <c r="G7" s="22" t="s">
        <v>86</v>
      </c>
      <c r="H7" s="82" t="s">
        <v>84</v>
      </c>
      <c r="I7" s="83" t="s">
        <v>85</v>
      </c>
      <c r="J7" s="22" t="s">
        <v>86</v>
      </c>
      <c r="K7" s="177"/>
    </row>
    <row r="8" spans="1:11" ht="13.5" customHeight="1">
      <c r="A8" s="84" t="s">
        <v>87</v>
      </c>
      <c r="B8" s="5"/>
      <c r="C8" s="85"/>
      <c r="D8" s="86"/>
      <c r="E8" s="5"/>
      <c r="F8" s="85"/>
      <c r="G8" s="86"/>
      <c r="H8" s="87">
        <v>0.51400351352039897</v>
      </c>
      <c r="I8" s="88">
        <v>0.272918296775778</v>
      </c>
      <c r="J8" s="89">
        <v>0.44524229857540498</v>
      </c>
      <c r="K8" s="6"/>
    </row>
    <row r="9" spans="1:11">
      <c r="A9" s="90" t="s">
        <v>28</v>
      </c>
      <c r="B9" s="91">
        <f>CCS_A!B6</f>
        <v>5.7699962572361999E-2</v>
      </c>
      <c r="C9" s="92">
        <f>CCS_B!D8</f>
        <v>4.339260877423208E-2</v>
      </c>
      <c r="D9" s="93">
        <f>CCS_C!D8</f>
        <v>8.8059783590944449E-2</v>
      </c>
      <c r="E9" s="94">
        <f t="shared" ref="E9:E34" si="0">(B9-B$36)/B$37</f>
        <v>0.31489358707996595</v>
      </c>
      <c r="F9" s="94">
        <f t="shared" ref="F9:F34" si="1">(C9-C$36)/C$37</f>
        <v>-0.26426506073109307</v>
      </c>
      <c r="G9" s="95">
        <f t="shared" ref="G9:G34" si="2">(D9-D$36)/D$37</f>
        <v>0.77619378725496468</v>
      </c>
      <c r="H9" s="96">
        <f t="shared" ref="H9:H34" si="3">H$8*E9</f>
        <v>0.1618564101441442</v>
      </c>
      <c r="I9" s="94">
        <f t="shared" ref="I9:I34" si="4">I$8*F9</f>
        <v>-7.212277027207746E-2</v>
      </c>
      <c r="J9" s="95">
        <f t="shared" ref="J9:J34" si="5">J$8*G9</f>
        <v>0.34559430597734936</v>
      </c>
      <c r="K9" s="97">
        <f t="shared" ref="K9:K34" si="6">SUM(H9:J9)</f>
        <v>0.43532794584941609</v>
      </c>
    </row>
    <row r="10" spans="1:11">
      <c r="A10" s="98" t="s">
        <v>29</v>
      </c>
      <c r="B10" s="99">
        <f>CCS_A!B7</f>
        <v>6.4702549933964695E-2</v>
      </c>
      <c r="C10" s="100">
        <f>CCS_B!D9</f>
        <v>5.3891902735867192E-2</v>
      </c>
      <c r="D10" s="101">
        <f>CCS_C!D9</f>
        <v>4.9866048665501997E-2</v>
      </c>
      <c r="E10" s="102">
        <f t="shared" si="0"/>
        <v>0.58577161308726167</v>
      </c>
      <c r="F10" s="102">
        <f t="shared" si="1"/>
        <v>1.0635525657934071</v>
      </c>
      <c r="G10" s="103">
        <f t="shared" si="2"/>
        <v>-0.71345310131863271</v>
      </c>
      <c r="H10" s="104">
        <f t="shared" si="3"/>
        <v>0.30108866724736422</v>
      </c>
      <c r="I10" s="102">
        <f t="shared" si="4"/>
        <v>0.29026295478784525</v>
      </c>
      <c r="J10" s="103">
        <f t="shared" si="5"/>
        <v>-0.31765949875685934</v>
      </c>
      <c r="K10" s="105">
        <f t="shared" si="6"/>
        <v>0.27369212327835019</v>
      </c>
    </row>
    <row r="11" spans="1:11">
      <c r="A11" s="90" t="s">
        <v>30</v>
      </c>
      <c r="B11" s="91">
        <f>CCS_A!B8</f>
        <v>4.7976148823047501E-2</v>
      </c>
      <c r="C11" s="92">
        <f>CCS_B!D10</f>
        <v>4.0473197449941635E-2</v>
      </c>
      <c r="D11" s="93">
        <f>CCS_C!D10</f>
        <v>6.5993422824818168E-2</v>
      </c>
      <c r="E11" s="94">
        <f t="shared" si="0"/>
        <v>-6.1248449807678094E-2</v>
      </c>
      <c r="F11" s="94">
        <f t="shared" si="1"/>
        <v>-0.63347520282567515</v>
      </c>
      <c r="G11" s="95">
        <f t="shared" si="2"/>
        <v>-8.4446988557345462E-2</v>
      </c>
      <c r="H11" s="96">
        <f t="shared" si="3"/>
        <v>-3.1481918398824346E-2</v>
      </c>
      <c r="I11" s="94">
        <f t="shared" si="4"/>
        <v>-0.17288697340487377</v>
      </c>
      <c r="J11" s="95">
        <f t="shared" si="5"/>
        <v>-3.7599371293043415E-2</v>
      </c>
      <c r="K11" s="97">
        <f t="shared" si="6"/>
        <v>-0.24196826309674152</v>
      </c>
    </row>
    <row r="12" spans="1:11">
      <c r="A12" s="98" t="s">
        <v>31</v>
      </c>
      <c r="B12" s="99">
        <f>CCS_A!B9</f>
        <v>2.33177190017347E-2</v>
      </c>
      <c r="C12" s="100">
        <f>CCS_B!D11</f>
        <v>5.0303531222390056E-2</v>
      </c>
      <c r="D12" s="101">
        <f>CCS_C!D11</f>
        <v>3.1037136261293355E-2</v>
      </c>
      <c r="E12" s="102">
        <f t="shared" si="0"/>
        <v>-1.0150997121370795</v>
      </c>
      <c r="F12" s="102">
        <f t="shared" si="1"/>
        <v>0.6097408177345589</v>
      </c>
      <c r="G12" s="103">
        <f t="shared" si="2"/>
        <v>-1.4478256583075533</v>
      </c>
      <c r="H12" s="104">
        <f t="shared" si="3"/>
        <v>-0.52176481861200441</v>
      </c>
      <c r="I12" s="102">
        <f t="shared" si="4"/>
        <v>0.16640942545078591</v>
      </c>
      <c r="J12" s="103">
        <f t="shared" si="5"/>
        <v>-0.64463322404130385</v>
      </c>
      <c r="K12" s="105">
        <f t="shared" si="6"/>
        <v>-0.9999886172025223</v>
      </c>
    </row>
    <row r="13" spans="1:11">
      <c r="A13" s="90" t="s">
        <v>32</v>
      </c>
      <c r="B13" s="91">
        <f>CCS_A!B10</f>
        <v>2.9708556788719399E-2</v>
      </c>
      <c r="C13" s="92">
        <f>CCS_B!D12</f>
        <v>3.5288899230668545E-2</v>
      </c>
      <c r="D13" s="93">
        <f>CCS_C!D12</f>
        <v>6.3902502872267716E-2</v>
      </c>
      <c r="E13" s="94">
        <f t="shared" si="0"/>
        <v>-0.76788572752282103</v>
      </c>
      <c r="F13" s="94">
        <f t="shared" si="1"/>
        <v>-1.2891195329934091</v>
      </c>
      <c r="G13" s="95">
        <f t="shared" si="2"/>
        <v>-0.16599786090993071</v>
      </c>
      <c r="H13" s="96">
        <f t="shared" si="3"/>
        <v>-0.39469596192889772</v>
      </c>
      <c r="I13" s="94">
        <f t="shared" si="4"/>
        <v>-0.35182430728494757</v>
      </c>
      <c r="J13" s="95">
        <f t="shared" si="5"/>
        <v>-7.3909269150137916E-2</v>
      </c>
      <c r="K13" s="97">
        <f t="shared" si="6"/>
        <v>-0.82042953836398325</v>
      </c>
    </row>
    <row r="14" spans="1:11">
      <c r="A14" s="98" t="s">
        <v>33</v>
      </c>
      <c r="B14" s="99">
        <f>CCS_A!B11</f>
        <v>2.7241464855591199E-2</v>
      </c>
      <c r="C14" s="100">
        <f>CCS_B!D13</f>
        <v>4.190086867654573E-2</v>
      </c>
      <c r="D14" s="101">
        <f>CCS_C!D13</f>
        <v>5.3292855210556371E-2</v>
      </c>
      <c r="E14" s="102">
        <f t="shared" si="0"/>
        <v>-0.86331916638124595</v>
      </c>
      <c r="F14" s="102">
        <f t="shared" si="1"/>
        <v>-0.45292144116382471</v>
      </c>
      <c r="G14" s="103">
        <f t="shared" si="2"/>
        <v>-0.57979946106719427</v>
      </c>
      <c r="H14" s="104">
        <f t="shared" si="3"/>
        <v>-0.44374908480946235</v>
      </c>
      <c r="I14" s="102">
        <f t="shared" si="4"/>
        <v>-0.12361054829566179</v>
      </c>
      <c r="J14" s="103">
        <f t="shared" si="5"/>
        <v>-0.25815124475833862</v>
      </c>
      <c r="K14" s="105">
        <f t="shared" si="6"/>
        <v>-0.82551087786346278</v>
      </c>
    </row>
    <row r="15" spans="1:11">
      <c r="A15" s="90" t="s">
        <v>34</v>
      </c>
      <c r="B15" s="91">
        <f>CCS_A!B12</f>
        <v>2.0409829860770001E-2</v>
      </c>
      <c r="C15" s="92">
        <f>CCS_B!D14</f>
        <v>3.6127930055523456E-2</v>
      </c>
      <c r="D15" s="93">
        <f>CCS_C!D14</f>
        <v>3.9795995276737932E-2</v>
      </c>
      <c r="E15" s="94">
        <f t="shared" si="0"/>
        <v>-1.1275843167093371</v>
      </c>
      <c r="F15" s="94">
        <f t="shared" si="1"/>
        <v>-1.1830095485972545</v>
      </c>
      <c r="G15" s="95">
        <f t="shared" si="2"/>
        <v>-1.1062092359994995</v>
      </c>
      <c r="H15" s="96">
        <f t="shared" si="3"/>
        <v>-0.57958230057909754</v>
      </c>
      <c r="I15" s="94">
        <f t="shared" si="4"/>
        <v>-0.32286495107264468</v>
      </c>
      <c r="J15" s="95">
        <f t="shared" si="5"/>
        <v>-0.49253114294175981</v>
      </c>
      <c r="K15" s="97">
        <f t="shared" si="6"/>
        <v>-1.3949783945935019</v>
      </c>
    </row>
    <row r="16" spans="1:11">
      <c r="A16" s="98" t="s">
        <v>35</v>
      </c>
      <c r="B16" s="99">
        <f>CCS_A!B13</f>
        <v>4.0104145143339202E-2</v>
      </c>
      <c r="C16" s="100">
        <f>CCS_B!D15</f>
        <v>5.1266602048568359E-2</v>
      </c>
      <c r="D16" s="101">
        <f>CCS_C!D15</f>
        <v>7.1359337751814106E-2</v>
      </c>
      <c r="E16" s="102">
        <f t="shared" si="0"/>
        <v>-0.36575772721760902</v>
      </c>
      <c r="F16" s="102">
        <f t="shared" si="1"/>
        <v>0.73153780934787993</v>
      </c>
      <c r="G16" s="103">
        <f t="shared" si="2"/>
        <v>0.12483651018803216</v>
      </c>
      <c r="H16" s="104">
        <f t="shared" si="3"/>
        <v>-0.1880007568870867</v>
      </c>
      <c r="I16" s="102">
        <f t="shared" si="4"/>
        <v>0.19965005295430721</v>
      </c>
      <c r="J16" s="103">
        <f t="shared" si="5"/>
        <v>5.5582494742251402E-2</v>
      </c>
      <c r="K16" s="105">
        <f t="shared" si="6"/>
        <v>6.723179080947192E-2</v>
      </c>
    </row>
    <row r="17" spans="1:11">
      <c r="A17" s="90" t="s">
        <v>36</v>
      </c>
      <c r="B17" s="91">
        <f>CCS_A!B14</f>
        <v>4.4802433762369198E-2</v>
      </c>
      <c r="C17" s="92">
        <f>CCS_B!D16</f>
        <v>3.2029371995192304E-2</v>
      </c>
      <c r="D17" s="93">
        <f>CCS_C!D16</f>
        <v>8.2726111778846159E-2</v>
      </c>
      <c r="E17" s="94">
        <f t="shared" si="0"/>
        <v>-0.18401588223702581</v>
      </c>
      <c r="F17" s="94">
        <f t="shared" si="1"/>
        <v>-1.7013432247213427</v>
      </c>
      <c r="G17" s="95">
        <f t="shared" si="2"/>
        <v>0.56816784700390455</v>
      </c>
      <c r="H17" s="96">
        <f t="shared" si="3"/>
        <v>-9.4584810013387241E-2</v>
      </c>
      <c r="I17" s="94">
        <f t="shared" si="4"/>
        <v>-0.46432769512195859</v>
      </c>
      <c r="J17" s="95">
        <f t="shared" si="5"/>
        <v>0.25297235817665747</v>
      </c>
      <c r="K17" s="97">
        <f t="shared" si="6"/>
        <v>-0.30594014695868837</v>
      </c>
    </row>
    <row r="18" spans="1:11">
      <c r="A18" s="98" t="s">
        <v>37</v>
      </c>
      <c r="B18" s="99">
        <f>CCS_A!B15</f>
        <v>4.7921543855474702E-2</v>
      </c>
      <c r="C18" s="100">
        <f>CCS_B!D17</f>
        <v>3.6305787662332549E-2</v>
      </c>
      <c r="D18" s="101">
        <f>CCS_C!D17</f>
        <v>8.1751025776321692E-2</v>
      </c>
      <c r="E18" s="102">
        <f t="shared" si="0"/>
        <v>-6.3360709899914491E-2</v>
      </c>
      <c r="F18" s="102">
        <f t="shared" si="1"/>
        <v>-1.1605163727517618</v>
      </c>
      <c r="G18" s="103">
        <f t="shared" si="2"/>
        <v>0.53013716389350141</v>
      </c>
      <c r="H18" s="104">
        <f t="shared" si="3"/>
        <v>-3.2567627507702777E-2</v>
      </c>
      <c r="I18" s="102">
        <f t="shared" si="4"/>
        <v>-0.31672615183181474</v>
      </c>
      <c r="J18" s="103">
        <f t="shared" si="5"/>
        <v>0.23603948941218875</v>
      </c>
      <c r="K18" s="105">
        <f t="shared" si="6"/>
        <v>-0.11325428992732875</v>
      </c>
    </row>
    <row r="19" spans="1:11">
      <c r="A19" s="90" t="s">
        <v>38</v>
      </c>
      <c r="B19" s="91">
        <f>CCS_A!B16</f>
        <v>4.6040184471826701E-2</v>
      </c>
      <c r="C19" s="92">
        <f>CCS_B!D18</f>
        <v>4.5793891190100709E-2</v>
      </c>
      <c r="D19" s="93">
        <f>CCS_C!D18</f>
        <v>6.1519660236269695E-2</v>
      </c>
      <c r="E19" s="94">
        <f t="shared" si="0"/>
        <v>-0.13613651257640341</v>
      </c>
      <c r="F19" s="94">
        <f t="shared" si="1"/>
        <v>3.9418704072949388E-2</v>
      </c>
      <c r="G19" s="95">
        <f t="shared" si="2"/>
        <v>-0.25893441517999838</v>
      </c>
      <c r="H19" s="96">
        <f t="shared" si="3"/>
        <v>-6.9974645782685335E-2</v>
      </c>
      <c r="I19" s="94">
        <f t="shared" si="4"/>
        <v>1.075808557669777E-2</v>
      </c>
      <c r="J19" s="95">
        <f t="shared" si="5"/>
        <v>-0.11528855419502071</v>
      </c>
      <c r="K19" s="97">
        <f t="shared" si="6"/>
        <v>-0.17450511440100827</v>
      </c>
    </row>
    <row r="20" spans="1:11">
      <c r="A20" s="98" t="s">
        <v>39</v>
      </c>
      <c r="B20" s="99">
        <f>CCS_A!B17</f>
        <v>9.4855783836280502E-2</v>
      </c>
      <c r="C20" s="100">
        <f>CCS_B!D19</f>
        <v>6.6664511505864735E-2</v>
      </c>
      <c r="D20" s="101">
        <f>CCS_C!D19</f>
        <v>0.11055436123727781</v>
      </c>
      <c r="E20" s="102">
        <f t="shared" si="0"/>
        <v>1.752175979847804</v>
      </c>
      <c r="F20" s="102">
        <f t="shared" si="1"/>
        <v>2.6788702360553915</v>
      </c>
      <c r="G20" s="103">
        <f t="shared" si="2"/>
        <v>1.6535360441997273</v>
      </c>
      <c r="H20" s="104">
        <f t="shared" si="3"/>
        <v>0.90062460994781901</v>
      </c>
      <c r="I20" s="102">
        <f t="shared" si="4"/>
        <v>0.73111270210756385</v>
      </c>
      <c r="J20" s="103">
        <f t="shared" si="5"/>
        <v>0.73622418909676901</v>
      </c>
      <c r="K20" s="105">
        <f t="shared" si="6"/>
        <v>2.367961501152152</v>
      </c>
    </row>
    <row r="21" spans="1:11">
      <c r="A21" s="90" t="s">
        <v>40</v>
      </c>
      <c r="B21" s="91">
        <f>CCS_A!B18</f>
        <v>4.1500893498040099E-2</v>
      </c>
      <c r="C21" s="92">
        <f>CCS_B!D20</f>
        <v>4.2560947652852996E-2</v>
      </c>
      <c r="D21" s="93">
        <f>CCS_C!D20</f>
        <v>5.8254944774116933E-2</v>
      </c>
      <c r="E21" s="94">
        <f t="shared" si="0"/>
        <v>-0.31172792114551118</v>
      </c>
      <c r="F21" s="94">
        <f t="shared" si="1"/>
        <v>-0.36944301843924193</v>
      </c>
      <c r="G21" s="95">
        <f t="shared" si="2"/>
        <v>-0.38626611604055877</v>
      </c>
      <c r="H21" s="96">
        <f t="shared" si="3"/>
        <v>-0.16022924673120262</v>
      </c>
      <c r="I21" s="94">
        <f t="shared" si="4"/>
        <v>-0.10082775934814026</v>
      </c>
      <c r="J21" s="95">
        <f t="shared" si="5"/>
        <v>-0.1719820133676925</v>
      </c>
      <c r="K21" s="97">
        <f t="shared" si="6"/>
        <v>-0.43303901944703538</v>
      </c>
    </row>
    <row r="22" spans="1:11">
      <c r="A22" s="98" t="s">
        <v>41</v>
      </c>
      <c r="B22" s="99">
        <f>CCS_A!B19</f>
        <v>6.0945510069065602E-2</v>
      </c>
      <c r="C22" s="100">
        <f>CCS_B!D21</f>
        <v>5.7006127650344345E-2</v>
      </c>
      <c r="D22" s="101">
        <f>CCS_C!D21</f>
        <v>7.3070874681416403E-2</v>
      </c>
      <c r="E22" s="102">
        <f t="shared" si="0"/>
        <v>0.44043968223339786</v>
      </c>
      <c r="F22" s="102">
        <f t="shared" si="1"/>
        <v>1.4574002616017576</v>
      </c>
      <c r="G22" s="103">
        <f t="shared" si="2"/>
        <v>0.1915905384818842</v>
      </c>
      <c r="H22" s="104">
        <f t="shared" si="3"/>
        <v>0.22638754416177453</v>
      </c>
      <c r="I22" s="102">
        <f t="shared" si="4"/>
        <v>0.39775119711692497</v>
      </c>
      <c r="J22" s="103">
        <f t="shared" si="5"/>
        <v>8.5304211738973706E-2</v>
      </c>
      <c r="K22" s="105">
        <f t="shared" si="6"/>
        <v>0.70944295301767324</v>
      </c>
    </row>
    <row r="23" spans="1:11">
      <c r="A23" s="90" t="s">
        <v>42</v>
      </c>
      <c r="B23" s="91">
        <f>CCS_A!B20</f>
        <v>3.2602459939716499E-2</v>
      </c>
      <c r="C23" s="92">
        <f>CCS_B!D22</f>
        <v>5.3423641102718744E-2</v>
      </c>
      <c r="D23" s="93">
        <f>CCS_C!D22</f>
        <v>3.7898822320732099E-2</v>
      </c>
      <c r="E23" s="94">
        <f t="shared" si="0"/>
        <v>-0.65594213688706271</v>
      </c>
      <c r="F23" s="94">
        <f t="shared" si="1"/>
        <v>1.0043327694345643</v>
      </c>
      <c r="G23" s="95">
        <f t="shared" si="2"/>
        <v>-1.1802035127183617</v>
      </c>
      <c r="H23" s="96">
        <f t="shared" si="3"/>
        <v>-0.33715656302602875</v>
      </c>
      <c r="I23" s="94">
        <f t="shared" si="4"/>
        <v>0.27410078883018146</v>
      </c>
      <c r="J23" s="95">
        <f t="shared" si="5"/>
        <v>-0.52547652478949058</v>
      </c>
      <c r="K23" s="97">
        <f t="shared" si="6"/>
        <v>-0.58853229898533788</v>
      </c>
    </row>
    <row r="24" spans="1:11">
      <c r="A24" s="98" t="s">
        <v>43</v>
      </c>
      <c r="B24" s="99">
        <f>CCS_A!B21</f>
        <v>2.09962028675174E-2</v>
      </c>
      <c r="C24" s="100">
        <f>CCS_B!D23</f>
        <v>4.3101182654402104E-2</v>
      </c>
      <c r="D24" s="101">
        <f>CCS_C!D23</f>
        <v>3.5479632063074903E-2</v>
      </c>
      <c r="E24" s="102">
        <f t="shared" si="0"/>
        <v>-1.1049019059988843</v>
      </c>
      <c r="F24" s="102">
        <f t="shared" si="1"/>
        <v>-0.30112094267457001</v>
      </c>
      <c r="G24" s="103">
        <f t="shared" si="2"/>
        <v>-1.2745577110501409</v>
      </c>
      <c r="H24" s="104">
        <f t="shared" si="3"/>
        <v>-0.56792346177881214</v>
      </c>
      <c r="I24" s="102">
        <f t="shared" si="4"/>
        <v>-8.2181414798260327E-2</v>
      </c>
      <c r="J24" s="103">
        <f t="shared" si="5"/>
        <v>-0.56748700493497162</v>
      </c>
      <c r="K24" s="105">
        <f t="shared" si="6"/>
        <v>-1.2175918815120441</v>
      </c>
    </row>
    <row r="25" spans="1:11">
      <c r="A25" s="90" t="s">
        <v>44</v>
      </c>
      <c r="B25" s="91">
        <f>CCS_A!B22</f>
        <v>4.5181168321047301E-2</v>
      </c>
      <c r="C25" s="92">
        <f>CCS_B!D24</f>
        <v>4.3171832982245611E-2</v>
      </c>
      <c r="D25" s="93">
        <f>CCS_C!D24</f>
        <v>7.1313198506953279E-2</v>
      </c>
      <c r="E25" s="94">
        <f t="shared" si="0"/>
        <v>-0.16936545885237725</v>
      </c>
      <c r="F25" s="94">
        <f t="shared" si="1"/>
        <v>-0.29218598466947626</v>
      </c>
      <c r="G25" s="95">
        <f t="shared" si="2"/>
        <v>0.12303696943397301</v>
      </c>
      <c r="H25" s="96">
        <f t="shared" si="3"/>
        <v>-8.705444091911646E-2</v>
      </c>
      <c r="I25" s="94">
        <f t="shared" si="4"/>
        <v>-7.9742901277747039E-2</v>
      </c>
      <c r="J25" s="95">
        <f t="shared" si="5"/>
        <v>5.4781263080533986E-2</v>
      </c>
      <c r="K25" s="97">
        <f t="shared" si="6"/>
        <v>-0.11201607911632949</v>
      </c>
    </row>
    <row r="26" spans="1:11">
      <c r="A26" s="98" t="s">
        <v>45</v>
      </c>
      <c r="B26" s="99">
        <f>CCS_A!B23</f>
        <v>2.9502329156524999E-2</v>
      </c>
      <c r="C26" s="100">
        <f>CCS_B!D25</f>
        <v>4.6815013604681502E-2</v>
      </c>
      <c r="D26" s="101">
        <f>CCS_C!D25</f>
        <v>5.454651949116894E-2</v>
      </c>
      <c r="E26" s="102">
        <f t="shared" si="0"/>
        <v>-0.77586314087481845</v>
      </c>
      <c r="F26" s="102">
        <f t="shared" si="1"/>
        <v>0.16855732481011737</v>
      </c>
      <c r="G26" s="103">
        <f t="shared" si="2"/>
        <v>-0.53090355972170056</v>
      </c>
      <c r="H26" s="104">
        <f t="shared" si="3"/>
        <v>-0.39879638042062893</v>
      </c>
      <c r="I26" s="102">
        <f t="shared" si="4"/>
        <v>4.6002377996258823E-2</v>
      </c>
      <c r="J26" s="103">
        <f t="shared" si="5"/>
        <v>-0.23638072125235474</v>
      </c>
      <c r="K26" s="105">
        <f t="shared" si="6"/>
        <v>-0.58917472367672485</v>
      </c>
    </row>
    <row r="27" spans="1:11">
      <c r="A27" s="90" t="s">
        <v>46</v>
      </c>
      <c r="B27" s="91">
        <f>CCS_A!B24</f>
        <v>3.3072980370340899E-2</v>
      </c>
      <c r="C27" s="92">
        <f>CCS_B!D26</f>
        <v>3.6259273830935253E-2</v>
      </c>
      <c r="D27" s="93">
        <f>CCS_C!D26</f>
        <v>7.0598794401978415E-2</v>
      </c>
      <c r="E27" s="94">
        <f t="shared" si="0"/>
        <v>-0.63774120073844609</v>
      </c>
      <c r="F27" s="94">
        <f t="shared" si="1"/>
        <v>-1.1663988526053786</v>
      </c>
      <c r="G27" s="95">
        <f t="shared" si="2"/>
        <v>9.5173502971804713E-2</v>
      </c>
      <c r="H27" s="96">
        <f t="shared" si="3"/>
        <v>-0.32780121789627936</v>
      </c>
      <c r="I27" s="94">
        <f t="shared" si="4"/>
        <v>-0.31833158821428165</v>
      </c>
      <c r="J27" s="95">
        <f t="shared" si="5"/>
        <v>4.2375269226639464E-2</v>
      </c>
      <c r="K27" s="97">
        <f t="shared" si="6"/>
        <v>-0.60375753688392153</v>
      </c>
    </row>
    <row r="28" spans="1:11">
      <c r="A28" s="98" t="s">
        <v>47</v>
      </c>
      <c r="B28" s="99">
        <f>CCS_A!B25</f>
        <v>3.3269718802336798E-2</v>
      </c>
      <c r="C28" s="100">
        <f>CCS_B!D27</f>
        <v>4.3007357083112846E-2</v>
      </c>
      <c r="D28" s="101">
        <f>CCS_C!D27</f>
        <v>5.6530904870013485E-2</v>
      </c>
      <c r="E28" s="102">
        <f t="shared" si="0"/>
        <v>-0.6301308539699022</v>
      </c>
      <c r="F28" s="102">
        <f t="shared" si="1"/>
        <v>-0.31298681173508403</v>
      </c>
      <c r="G28" s="103">
        <f t="shared" si="2"/>
        <v>-0.45350779020355431</v>
      </c>
      <c r="H28" s="104">
        <f t="shared" si="3"/>
        <v>-0.32388947291813919</v>
      </c>
      <c r="I28" s="102">
        <f t="shared" si="4"/>
        <v>-8.5419827572020213E-2</v>
      </c>
      <c r="J28" s="103">
        <f t="shared" si="5"/>
        <v>-0.20192085093208306</v>
      </c>
      <c r="K28" s="105">
        <f t="shared" si="6"/>
        <v>-0.61123015142224246</v>
      </c>
    </row>
    <row r="29" spans="1:11">
      <c r="A29" s="90" t="s">
        <v>48</v>
      </c>
      <c r="B29" s="91">
        <f>CCS_A!B26</f>
        <v>8.9224636809605795E-2</v>
      </c>
      <c r="C29" s="92">
        <f>CCS_B!D28</f>
        <v>5.3376608869416274E-2</v>
      </c>
      <c r="D29" s="93">
        <f>CCS_C!D28</f>
        <v>5.9731410343928808E-2</v>
      </c>
      <c r="E29" s="94">
        <f t="shared" si="0"/>
        <v>1.5343487808461216</v>
      </c>
      <c r="F29" s="94">
        <f t="shared" si="1"/>
        <v>0.99838472867848793</v>
      </c>
      <c r="G29" s="95">
        <f t="shared" si="2"/>
        <v>-0.32868043225106425</v>
      </c>
      <c r="H29" s="96">
        <f t="shared" si="3"/>
        <v>0.78866066432064708</v>
      </c>
      <c r="I29" s="94">
        <f t="shared" si="4"/>
        <v>0.27247745967788017</v>
      </c>
      <c r="J29" s="95">
        <f t="shared" si="5"/>
        <v>-0.14634243115222151</v>
      </c>
      <c r="K29" s="97">
        <f t="shared" si="6"/>
        <v>0.91479569284630569</v>
      </c>
    </row>
    <row r="30" spans="1:11">
      <c r="A30" s="98" t="s">
        <v>49</v>
      </c>
      <c r="B30" s="99">
        <f>CCS_A!B27</f>
        <v>6.8319917461843904E-2</v>
      </c>
      <c r="C30" s="100">
        <f>CCS_B!D29</f>
        <v>4.5083803067759477E-2</v>
      </c>
      <c r="D30" s="101">
        <f>CCS_C!D29</f>
        <v>0.11687328866078676</v>
      </c>
      <c r="E30" s="102">
        <f t="shared" si="0"/>
        <v>0.72570065998037281</v>
      </c>
      <c r="F30" s="102">
        <f t="shared" si="1"/>
        <v>-5.0384241598983741E-2</v>
      </c>
      <c r="G30" s="103">
        <f t="shared" si="2"/>
        <v>1.8999893065980615</v>
      </c>
      <c r="H30" s="104">
        <f t="shared" si="3"/>
        <v>0.37301268899398399</v>
      </c>
      <c r="I30" s="102">
        <f t="shared" si="4"/>
        <v>-1.3750781401533943E-2</v>
      </c>
      <c r="J30" s="103">
        <f t="shared" si="5"/>
        <v>0.84595560613841081</v>
      </c>
      <c r="K30" s="105">
        <f t="shared" si="6"/>
        <v>1.2052175137308607</v>
      </c>
    </row>
    <row r="31" spans="1:11">
      <c r="A31" s="90" t="s">
        <v>50</v>
      </c>
      <c r="B31" s="91">
        <f>CCS_A!B28</f>
        <v>2.53276374097825E-2</v>
      </c>
      <c r="C31" s="92">
        <f>CCS_B!D30</f>
        <v>4.0888279173454514E-2</v>
      </c>
      <c r="D31" s="93">
        <f>CCS_C!D30</f>
        <v>7.5712938352053505E-2</v>
      </c>
      <c r="E31" s="94">
        <f t="shared" si="0"/>
        <v>-0.9373509169141796</v>
      </c>
      <c r="F31" s="94">
        <f t="shared" si="1"/>
        <v>-0.58098092740653673</v>
      </c>
      <c r="G31" s="95">
        <f t="shared" si="2"/>
        <v>0.29463733225737676</v>
      </c>
      <c r="H31" s="96">
        <f t="shared" si="3"/>
        <v>-0.48180166469545588</v>
      </c>
      <c r="I31" s="94">
        <f t="shared" si="4"/>
        <v>-0.15856032516700391</v>
      </c>
      <c r="J31" s="95">
        <f t="shared" si="5"/>
        <v>0.13118500306039974</v>
      </c>
      <c r="K31" s="97">
        <f t="shared" si="6"/>
        <v>-0.50917698680206003</v>
      </c>
    </row>
    <row r="32" spans="1:11">
      <c r="A32" s="98" t="s">
        <v>51</v>
      </c>
      <c r="B32" s="99">
        <f>CCS_A!B29</f>
        <v>8.0115230104964796E-2</v>
      </c>
      <c r="C32" s="100">
        <f>CCS_B!D31</f>
        <v>5.4023889245090356E-2</v>
      </c>
      <c r="D32" s="101">
        <f>CCS_C!D31</f>
        <v>8.3030562085915791E-2</v>
      </c>
      <c r="E32" s="102">
        <f t="shared" si="0"/>
        <v>1.1819735831040648</v>
      </c>
      <c r="F32" s="102">
        <f t="shared" si="1"/>
        <v>1.0802445466113879</v>
      </c>
      <c r="G32" s="103">
        <f t="shared" si="2"/>
        <v>0.5800421361651209</v>
      </c>
      <c r="H32" s="104">
        <f t="shared" si="3"/>
        <v>0.60753857460378458</v>
      </c>
      <c r="I32" s="102">
        <f t="shared" si="4"/>
        <v>0.29481850176250252</v>
      </c>
      <c r="J32" s="103">
        <f t="shared" si="5"/>
        <v>0.25825929397674646</v>
      </c>
      <c r="K32" s="105">
        <f t="shared" si="6"/>
        <v>1.1606163703430337</v>
      </c>
    </row>
    <row r="33" spans="1:11">
      <c r="A33" s="90" t="s">
        <v>52</v>
      </c>
      <c r="B33" s="91">
        <f>CCS_A!B30</f>
        <v>0.127347819373966</v>
      </c>
      <c r="C33" s="92">
        <f>CCS_B!D32</f>
        <v>4.1805414292282614E-2</v>
      </c>
      <c r="D33" s="93">
        <f>CCS_C!D32</f>
        <v>0.13933048175033322</v>
      </c>
      <c r="E33" s="94">
        <f t="shared" si="0"/>
        <v>3.0090511879555621</v>
      </c>
      <c r="F33" s="94">
        <f t="shared" si="1"/>
        <v>-0.46499330184481374</v>
      </c>
      <c r="G33" s="95">
        <f t="shared" si="2"/>
        <v>2.7758734765343913</v>
      </c>
      <c r="H33" s="96">
        <f t="shared" si="3"/>
        <v>1.5466628829718894</v>
      </c>
      <c r="I33" s="94">
        <f t="shared" si="4"/>
        <v>-0.12690517995163181</v>
      </c>
      <c r="J33" s="95">
        <f t="shared" si="5"/>
        <v>1.2359362872466728</v>
      </c>
      <c r="K33" s="97">
        <f t="shared" si="6"/>
        <v>2.6556939902669301</v>
      </c>
    </row>
    <row r="34" spans="1:11" s="106" customFormat="1" ht="13.5" customHeight="1">
      <c r="A34" s="107" t="s">
        <v>53</v>
      </c>
      <c r="B34" s="108">
        <f>CCS_A!B31</f>
        <v>5.6360420477085602E-2</v>
      </c>
      <c r="C34" s="109">
        <f>CCS_B!D33</f>
        <v>4.8574735928230355E-2</v>
      </c>
      <c r="D34" s="110">
        <f>CCS_C!D33</f>
        <v>3.9892924323542182E-2</v>
      </c>
      <c r="E34" s="111">
        <f t="shared" si="0"/>
        <v>0.26307666573575295</v>
      </c>
      <c r="F34" s="111">
        <f t="shared" si="1"/>
        <v>0.39110470061794039</v>
      </c>
      <c r="G34" s="112">
        <f t="shared" si="2"/>
        <v>-1.1024287716572134</v>
      </c>
      <c r="H34" s="113">
        <f t="shared" si="3"/>
        <v>0.13522233051340857</v>
      </c>
      <c r="I34" s="111">
        <f t="shared" si="4"/>
        <v>0.10673962875364887</v>
      </c>
      <c r="J34" s="112">
        <f t="shared" si="5"/>
        <v>-0.49084792030831798</v>
      </c>
      <c r="K34" s="114">
        <f t="shared" si="6"/>
        <v>-0.24888596104126054</v>
      </c>
    </row>
    <row r="35" spans="1:11" ht="13.5" customHeight="1">
      <c r="A35" s="115"/>
      <c r="B35" s="14"/>
      <c r="C35" s="14"/>
      <c r="D35" s="14"/>
      <c r="E35" s="94"/>
      <c r="F35" s="94"/>
      <c r="G35" s="94"/>
      <c r="H35" s="94"/>
      <c r="I35" s="94"/>
      <c r="J35" s="94"/>
      <c r="K35" s="94"/>
    </row>
    <row r="36" spans="1:11" ht="15" customHeight="1">
      <c r="A36" s="116" t="s">
        <v>88</v>
      </c>
      <c r="B36" s="117">
        <f t="shared" ref="B36:K36" si="7">AVERAGE(B9:B34)</f>
        <v>4.9559509521819915E-2</v>
      </c>
      <c r="C36" s="118">
        <f t="shared" si="7"/>
        <v>4.5482200372490553E-2</v>
      </c>
      <c r="D36" s="119">
        <f t="shared" si="7"/>
        <v>6.8158597619564013E-2</v>
      </c>
      <c r="E36" s="120">
        <f t="shared" si="7"/>
        <v>2.6901557904378791E-16</v>
      </c>
      <c r="F36" s="121">
        <f t="shared" si="7"/>
        <v>-1.4518301091252047E-16</v>
      </c>
      <c r="G36" s="122">
        <f t="shared" si="7"/>
        <v>-2.3058478203753253E-16</v>
      </c>
      <c r="H36" s="120">
        <f t="shared" si="7"/>
        <v>1.4411548877345783E-16</v>
      </c>
      <c r="I36" s="121">
        <f t="shared" si="7"/>
        <v>-3.9498319145318071E-17</v>
      </c>
      <c r="J36" s="122">
        <f t="shared" si="7"/>
        <v>-1.0034708107188915E-16</v>
      </c>
      <c r="K36" s="123">
        <f t="shared" si="7"/>
        <v>-2.3485487059378311E-17</v>
      </c>
    </row>
    <row r="37" spans="1:11" ht="15" customHeight="1">
      <c r="A37" s="116" t="s">
        <v>89</v>
      </c>
      <c r="B37" s="124">
        <f t="shared" ref="B37:K37" si="8">STDEV(B9:B34)</f>
        <v>2.5851441199641986E-2</v>
      </c>
      <c r="C37" s="125">
        <f t="shared" si="8"/>
        <v>7.9071807392077764E-3</v>
      </c>
      <c r="D37" s="126">
        <f t="shared" si="8"/>
        <v>2.5639455375907668E-2</v>
      </c>
      <c r="E37" s="120">
        <f t="shared" si="8"/>
        <v>0.99999999999999956</v>
      </c>
      <c r="F37" s="121">
        <f t="shared" si="8"/>
        <v>0.99999999999999734</v>
      </c>
      <c r="G37" s="122">
        <f t="shared" si="8"/>
        <v>0.99999999999999967</v>
      </c>
      <c r="H37" s="120">
        <f t="shared" si="8"/>
        <v>0.51400351352039875</v>
      </c>
      <c r="I37" s="121">
        <f t="shared" si="8"/>
        <v>0.27291829677577728</v>
      </c>
      <c r="J37" s="122">
        <f t="shared" si="8"/>
        <v>0.44524229857540482</v>
      </c>
      <c r="K37" s="123">
        <f t="shared" si="8"/>
        <v>0.99999999999999967</v>
      </c>
    </row>
    <row r="38" spans="1:11">
      <c r="B38" s="2"/>
      <c r="C38" s="2"/>
    </row>
    <row r="39" spans="1:11">
      <c r="B39" s="2"/>
      <c r="C39" s="2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workbookViewId="0"/>
  </sheetViews>
  <sheetFormatPr baseColWidth="10" defaultColWidth="16.5703125" defaultRowHeight="12.75"/>
  <cols>
    <col min="1" max="1" width="1.42578125" style="127" customWidth="1"/>
    <col min="2" max="2" width="17.42578125" style="17" customWidth="1"/>
    <col min="3" max="3" width="20" style="17" customWidth="1"/>
    <col min="4" max="4" width="16.5703125" style="17" customWidth="1"/>
    <col min="5" max="16384" width="16.5703125" style="17"/>
  </cols>
  <sheetData>
    <row r="1" spans="1:7" ht="23.25" customHeight="1">
      <c r="B1" s="59" t="str">
        <f>"Paiements CCS AC "&amp;Indice!C2</f>
        <v xml:space="preserve">Paiements CCS AC </v>
      </c>
      <c r="C1" s="59"/>
      <c r="D1" s="59"/>
      <c r="E1" s="59"/>
      <c r="F1" s="59"/>
      <c r="G1" s="59"/>
    </row>
    <row r="2" spans="1:7" ht="21" customHeight="1">
      <c r="A2" s="128"/>
      <c r="B2" s="129"/>
      <c r="C2" s="129"/>
      <c r="D2" s="129"/>
      <c r="E2" s="181" t="s">
        <v>90</v>
      </c>
      <c r="F2" s="182"/>
      <c r="G2" s="130">
        <v>227405213.49278599</v>
      </c>
    </row>
    <row r="3" spans="1:7" ht="20.25" customHeight="1">
      <c r="A3" s="128"/>
      <c r="B3" s="129"/>
      <c r="C3" s="129"/>
      <c r="D3" s="129"/>
      <c r="E3" s="129"/>
      <c r="F3" s="129"/>
      <c r="G3" s="20" t="str">
        <f>Info!$C$28</f>
        <v>FA_2008_20120424</v>
      </c>
    </row>
    <row r="4" spans="1:7" s="2" customFormat="1">
      <c r="A4" s="14"/>
      <c r="B4" s="131" t="s">
        <v>55</v>
      </c>
      <c r="C4" s="132" t="s">
        <v>57</v>
      </c>
      <c r="D4" s="132" t="s">
        <v>65</v>
      </c>
      <c r="E4" s="132" t="s">
        <v>67</v>
      </c>
      <c r="F4" s="132" t="s">
        <v>68</v>
      </c>
      <c r="G4" s="133" t="s">
        <v>69</v>
      </c>
    </row>
    <row r="5" spans="1:7" s="2" customFormat="1">
      <c r="A5" s="14"/>
      <c r="B5" s="134" t="s">
        <v>58</v>
      </c>
      <c r="C5" s="135"/>
      <c r="D5" s="135"/>
      <c r="E5" s="136" t="s">
        <v>91</v>
      </c>
      <c r="F5" s="136" t="s">
        <v>92</v>
      </c>
      <c r="G5" s="137" t="s">
        <v>93</v>
      </c>
    </row>
    <row r="6" spans="1:7" ht="38.25" customHeight="1">
      <c r="B6" s="138" t="s">
        <v>25</v>
      </c>
      <c r="C6" s="139" t="s">
        <v>94</v>
      </c>
      <c r="D6" s="139" t="s">
        <v>95</v>
      </c>
      <c r="E6" s="139" t="s">
        <v>96</v>
      </c>
      <c r="F6" s="139" t="s">
        <v>97</v>
      </c>
      <c r="G6" s="140" t="s">
        <v>98</v>
      </c>
    </row>
    <row r="7" spans="1:7">
      <c r="B7" s="25" t="s">
        <v>28</v>
      </c>
      <c r="C7" s="141">
        <f>CCS_B!B8</f>
        <v>1272590</v>
      </c>
      <c r="D7" s="142">
        <f>ROUND(Indice!K9,3)</f>
        <v>0.435</v>
      </c>
      <c r="E7" s="143">
        <f t="shared" ref="E7:E32" si="0">D7-D$35</f>
        <v>1.83</v>
      </c>
      <c r="F7" s="141">
        <f t="shared" ref="F7:F32" si="1">IF(E7&gt;E$36,C7*(E7-E$36),0)</f>
        <v>553625.59576923074</v>
      </c>
      <c r="G7" s="144">
        <f t="shared" ref="G7:G32" si="2">F7/F$34*G$2</f>
        <v>33727935.925476581</v>
      </c>
    </row>
    <row r="8" spans="1:7">
      <c r="B8" s="27" t="s">
        <v>29</v>
      </c>
      <c r="C8" s="145">
        <f>CCS_B!B9</f>
        <v>957064</v>
      </c>
      <c r="D8" s="146">
        <f>ROUND(Indice!K10,3)</f>
        <v>0.27400000000000002</v>
      </c>
      <c r="E8" s="147">
        <f t="shared" si="0"/>
        <v>1.669</v>
      </c>
      <c r="F8" s="145">
        <f t="shared" si="1"/>
        <v>262272.34615384607</v>
      </c>
      <c r="G8" s="148">
        <f t="shared" si="2"/>
        <v>15978135.681769665</v>
      </c>
    </row>
    <row r="9" spans="1:7">
      <c r="B9" s="29" t="s">
        <v>30</v>
      </c>
      <c r="C9" s="149">
        <f>CCS_B!B10</f>
        <v>356384</v>
      </c>
      <c r="D9" s="150">
        <f>ROUND(Indice!K11,3)</f>
        <v>-0.24199999999999999</v>
      </c>
      <c r="E9" s="151">
        <f t="shared" si="0"/>
        <v>1.153</v>
      </c>
      <c r="F9" s="149">
        <f t="shared" si="1"/>
        <v>0</v>
      </c>
      <c r="G9" s="152">
        <f t="shared" si="2"/>
        <v>0</v>
      </c>
    </row>
    <row r="10" spans="1:7">
      <c r="B10" s="27" t="s">
        <v>31</v>
      </c>
      <c r="C10" s="145">
        <f>CCS_B!B11</f>
        <v>35087</v>
      </c>
      <c r="D10" s="146">
        <f>ROUND(Indice!K12,3)</f>
        <v>-1</v>
      </c>
      <c r="E10" s="147">
        <f t="shared" si="0"/>
        <v>0.39500000000000002</v>
      </c>
      <c r="F10" s="145">
        <f t="shared" si="1"/>
        <v>0</v>
      </c>
      <c r="G10" s="148">
        <f t="shared" si="2"/>
        <v>0</v>
      </c>
    </row>
    <row r="11" spans="1:7">
      <c r="B11" s="29" t="s">
        <v>32</v>
      </c>
      <c r="C11" s="149">
        <f>CCS_B!B12</f>
        <v>137522</v>
      </c>
      <c r="D11" s="150">
        <f>ROUND(Indice!K13,3)</f>
        <v>-0.82</v>
      </c>
      <c r="E11" s="151">
        <f t="shared" si="0"/>
        <v>0.57500000000000007</v>
      </c>
      <c r="F11" s="149">
        <f t="shared" si="1"/>
        <v>0</v>
      </c>
      <c r="G11" s="152">
        <f t="shared" si="2"/>
        <v>0</v>
      </c>
    </row>
    <row r="12" spans="1:7">
      <c r="B12" s="27" t="s">
        <v>33</v>
      </c>
      <c r="C12" s="145">
        <f>CCS_B!B13</f>
        <v>33269</v>
      </c>
      <c r="D12" s="146">
        <f>ROUND(Indice!K14,3)</f>
        <v>-0.82599999999999996</v>
      </c>
      <c r="E12" s="147">
        <f t="shared" si="0"/>
        <v>0.56900000000000006</v>
      </c>
      <c r="F12" s="145">
        <f t="shared" si="1"/>
        <v>0</v>
      </c>
      <c r="G12" s="148">
        <f t="shared" si="2"/>
        <v>0</v>
      </c>
    </row>
    <row r="13" spans="1:7">
      <c r="B13" s="29" t="s">
        <v>34</v>
      </c>
      <c r="C13" s="149">
        <f>CCS_B!B14</f>
        <v>39803</v>
      </c>
      <c r="D13" s="150">
        <f>ROUND(Indice!K15,3)</f>
        <v>-1.395</v>
      </c>
      <c r="E13" s="151">
        <f t="shared" si="0"/>
        <v>0</v>
      </c>
      <c r="F13" s="149">
        <f t="shared" si="1"/>
        <v>0</v>
      </c>
      <c r="G13" s="152">
        <f t="shared" si="2"/>
        <v>0</v>
      </c>
    </row>
    <row r="14" spans="1:7">
      <c r="B14" s="27" t="s">
        <v>35</v>
      </c>
      <c r="C14" s="145">
        <f>CCS_B!B15</f>
        <v>38173</v>
      </c>
      <c r="D14" s="146">
        <f>ROUND(Indice!K16,3)</f>
        <v>6.7000000000000004E-2</v>
      </c>
      <c r="E14" s="147">
        <f t="shared" si="0"/>
        <v>1.462</v>
      </c>
      <c r="F14" s="145">
        <f t="shared" si="1"/>
        <v>2559.0591923076863</v>
      </c>
      <c r="G14" s="148">
        <f t="shared" si="2"/>
        <v>155902.80710871084</v>
      </c>
    </row>
    <row r="15" spans="1:7">
      <c r="B15" s="29" t="s">
        <v>36</v>
      </c>
      <c r="C15" s="149">
        <f>CCS_B!B16</f>
        <v>106496</v>
      </c>
      <c r="D15" s="150">
        <f>ROUND(Indice!K17,3)</f>
        <v>-0.30599999999999999</v>
      </c>
      <c r="E15" s="151">
        <f t="shared" si="0"/>
        <v>1.089</v>
      </c>
      <c r="F15" s="149">
        <f t="shared" si="1"/>
        <v>0</v>
      </c>
      <c r="G15" s="152">
        <f t="shared" si="2"/>
        <v>0</v>
      </c>
    </row>
    <row r="16" spans="1:7">
      <c r="B16" s="27" t="s">
        <v>37</v>
      </c>
      <c r="C16" s="145">
        <f>CCS_B!B17</f>
        <v>253954</v>
      </c>
      <c r="D16" s="146">
        <f>ROUND(Indice!K18,3)</f>
        <v>-0.113</v>
      </c>
      <c r="E16" s="147">
        <f t="shared" si="0"/>
        <v>1.282</v>
      </c>
      <c r="F16" s="145">
        <f t="shared" si="1"/>
        <v>0</v>
      </c>
      <c r="G16" s="148">
        <f t="shared" si="2"/>
        <v>0</v>
      </c>
    </row>
    <row r="17" spans="2:7">
      <c r="B17" s="29" t="s">
        <v>38</v>
      </c>
      <c r="C17" s="149">
        <f>CCS_B!B18</f>
        <v>247937</v>
      </c>
      <c r="D17" s="150">
        <f>ROUND(Indice!K19,3)</f>
        <v>-0.17499999999999999</v>
      </c>
      <c r="E17" s="151">
        <f t="shared" si="0"/>
        <v>1.22</v>
      </c>
      <c r="F17" s="149">
        <f t="shared" si="1"/>
        <v>0</v>
      </c>
      <c r="G17" s="152">
        <f t="shared" si="2"/>
        <v>0</v>
      </c>
    </row>
    <row r="18" spans="2:7">
      <c r="B18" s="27" t="s">
        <v>39</v>
      </c>
      <c r="C18" s="145">
        <f>CCS_B!B19</f>
        <v>185601</v>
      </c>
      <c r="D18" s="146">
        <f>ROUND(Indice!K20,3)</f>
        <v>2.3679999999999999</v>
      </c>
      <c r="E18" s="147">
        <f t="shared" si="0"/>
        <v>3.7629999999999999</v>
      </c>
      <c r="F18" s="145">
        <f t="shared" si="1"/>
        <v>439510.30649999989</v>
      </c>
      <c r="G18" s="148">
        <f t="shared" si="2"/>
        <v>26775813.057598595</v>
      </c>
    </row>
    <row r="19" spans="2:7">
      <c r="B19" s="29" t="s">
        <v>40</v>
      </c>
      <c r="C19" s="149">
        <f>CCS_B!B20</f>
        <v>266089</v>
      </c>
      <c r="D19" s="150">
        <f>ROUND(Indice!K21,3)</f>
        <v>-0.433</v>
      </c>
      <c r="E19" s="151">
        <f t="shared" si="0"/>
        <v>0.96199999999999997</v>
      </c>
      <c r="F19" s="149">
        <f t="shared" si="1"/>
        <v>0</v>
      </c>
      <c r="G19" s="152">
        <f t="shared" si="2"/>
        <v>0</v>
      </c>
    </row>
    <row r="20" spans="2:7">
      <c r="B20" s="27" t="s">
        <v>41</v>
      </c>
      <c r="C20" s="145">
        <f>CCS_B!B21</f>
        <v>73764</v>
      </c>
      <c r="D20" s="146">
        <f>ROUND(Indice!K22,3)</f>
        <v>0.70899999999999996</v>
      </c>
      <c r="E20" s="147">
        <f t="shared" si="0"/>
        <v>2.1040000000000001</v>
      </c>
      <c r="F20" s="145">
        <f t="shared" si="1"/>
        <v>52301.513076923075</v>
      </c>
      <c r="G20" s="148">
        <f t="shared" si="2"/>
        <v>3186308.753324402</v>
      </c>
    </row>
    <row r="21" spans="2:7">
      <c r="B21" s="29" t="s">
        <v>42</v>
      </c>
      <c r="C21" s="149">
        <f>CCS_B!B22</f>
        <v>52561</v>
      </c>
      <c r="D21" s="150">
        <f>ROUND(Indice!K23,3)</f>
        <v>-0.58899999999999997</v>
      </c>
      <c r="E21" s="151">
        <f t="shared" si="0"/>
        <v>0.80600000000000005</v>
      </c>
      <c r="F21" s="149">
        <f t="shared" si="1"/>
        <v>0</v>
      </c>
      <c r="G21" s="152">
        <f t="shared" si="2"/>
        <v>0</v>
      </c>
    </row>
    <row r="22" spans="2:7">
      <c r="B22" s="27" t="s">
        <v>43</v>
      </c>
      <c r="C22" s="145">
        <f>CCS_B!B23</f>
        <v>15220</v>
      </c>
      <c r="D22" s="146">
        <f>ROUND(Indice!K24,3)</f>
        <v>-1.218</v>
      </c>
      <c r="E22" s="147">
        <f t="shared" si="0"/>
        <v>0.17700000000000005</v>
      </c>
      <c r="F22" s="145">
        <f t="shared" si="1"/>
        <v>0</v>
      </c>
      <c r="G22" s="148">
        <f t="shared" si="2"/>
        <v>0</v>
      </c>
    </row>
    <row r="23" spans="2:7">
      <c r="B23" s="29" t="s">
        <v>44</v>
      </c>
      <c r="C23" s="149">
        <f>CCS_B!B24</f>
        <v>459999</v>
      </c>
      <c r="D23" s="150">
        <f>ROUND(Indice!K25,3)</f>
        <v>-0.112</v>
      </c>
      <c r="E23" s="151">
        <f t="shared" si="0"/>
        <v>1.2829999999999999</v>
      </c>
      <c r="F23" s="149">
        <f t="shared" si="1"/>
        <v>0</v>
      </c>
      <c r="G23" s="152">
        <f t="shared" si="2"/>
        <v>0</v>
      </c>
    </row>
    <row r="24" spans="2:7">
      <c r="B24" s="27" t="s">
        <v>45</v>
      </c>
      <c r="C24" s="145">
        <f>CCS_B!B25</f>
        <v>187803</v>
      </c>
      <c r="D24" s="146">
        <f>ROUND(Indice!K26,3)</f>
        <v>-0.58899999999999997</v>
      </c>
      <c r="E24" s="147">
        <f t="shared" si="0"/>
        <v>0.80600000000000005</v>
      </c>
      <c r="F24" s="145">
        <f t="shared" si="1"/>
        <v>0</v>
      </c>
      <c r="G24" s="148">
        <f t="shared" si="2"/>
        <v>0</v>
      </c>
    </row>
    <row r="25" spans="2:7">
      <c r="B25" s="29" t="s">
        <v>46</v>
      </c>
      <c r="C25" s="149">
        <f>CCS_B!B26</f>
        <v>569344</v>
      </c>
      <c r="D25" s="150">
        <f>ROUND(Indice!K27,3)</f>
        <v>-0.60399999999999998</v>
      </c>
      <c r="E25" s="151">
        <f t="shared" si="0"/>
        <v>0.79100000000000004</v>
      </c>
      <c r="F25" s="149">
        <f t="shared" si="1"/>
        <v>0</v>
      </c>
      <c r="G25" s="152">
        <f t="shared" si="2"/>
        <v>0</v>
      </c>
    </row>
    <row r="26" spans="2:7">
      <c r="B26" s="27" t="s">
        <v>47</v>
      </c>
      <c r="C26" s="145">
        <f>CCS_B!B27</f>
        <v>234332</v>
      </c>
      <c r="D26" s="146">
        <f>ROUND(Indice!K28,3)</f>
        <v>-0.61099999999999999</v>
      </c>
      <c r="E26" s="147">
        <f t="shared" si="0"/>
        <v>0.78400000000000003</v>
      </c>
      <c r="F26" s="145">
        <f t="shared" si="1"/>
        <v>0</v>
      </c>
      <c r="G26" s="148">
        <f t="shared" si="2"/>
        <v>0</v>
      </c>
    </row>
    <row r="27" spans="2:7">
      <c r="B27" s="29" t="s">
        <v>48</v>
      </c>
      <c r="C27" s="149">
        <f>CCS_B!B28</f>
        <v>322276</v>
      </c>
      <c r="D27" s="150">
        <f>ROUND(Indice!K29,3)</f>
        <v>0.91500000000000004</v>
      </c>
      <c r="E27" s="151">
        <f t="shared" si="0"/>
        <v>2.31</v>
      </c>
      <c r="F27" s="149">
        <f t="shared" si="1"/>
        <v>294894.93523076922</v>
      </c>
      <c r="G27" s="152">
        <f t="shared" si="2"/>
        <v>17965566.5421164</v>
      </c>
    </row>
    <row r="28" spans="2:7">
      <c r="B28" s="27" t="s">
        <v>49</v>
      </c>
      <c r="C28" s="145">
        <f>CCS_B!B29</f>
        <v>654093</v>
      </c>
      <c r="D28" s="146">
        <f>ROUND(Indice!K30,3)</f>
        <v>1.2050000000000001</v>
      </c>
      <c r="E28" s="147">
        <f t="shared" si="0"/>
        <v>2.6</v>
      </c>
      <c r="F28" s="145">
        <f t="shared" si="1"/>
        <v>788207.22242307686</v>
      </c>
      <c r="G28" s="148">
        <f t="shared" si="2"/>
        <v>48019099.72559277</v>
      </c>
    </row>
    <row r="29" spans="2:7">
      <c r="B29" s="29" t="s">
        <v>50</v>
      </c>
      <c r="C29" s="149">
        <f>CCS_B!B30</f>
        <v>291575</v>
      </c>
      <c r="D29" s="150">
        <f>ROUND(Indice!K31,3)</f>
        <v>-0.50900000000000001</v>
      </c>
      <c r="E29" s="151">
        <f t="shared" si="0"/>
        <v>0.88600000000000001</v>
      </c>
      <c r="F29" s="149">
        <f t="shared" si="1"/>
        <v>0</v>
      </c>
      <c r="G29" s="152">
        <f t="shared" si="2"/>
        <v>0</v>
      </c>
    </row>
    <row r="30" spans="2:7">
      <c r="B30" s="27" t="s">
        <v>51</v>
      </c>
      <c r="C30" s="145">
        <f>CCS_B!B31</f>
        <v>168444</v>
      </c>
      <c r="D30" s="146">
        <f>ROUND(Indice!K32,3)</f>
        <v>1.161</v>
      </c>
      <c r="E30" s="147">
        <f t="shared" si="0"/>
        <v>2.556</v>
      </c>
      <c r="F30" s="145">
        <f t="shared" si="1"/>
        <v>195569.9626153846</v>
      </c>
      <c r="G30" s="148">
        <f t="shared" si="2"/>
        <v>11914498.206815282</v>
      </c>
    </row>
    <row r="31" spans="2:7">
      <c r="B31" s="29" t="s">
        <v>52</v>
      </c>
      <c r="C31" s="149">
        <f>CCS_B!B32</f>
        <v>430638</v>
      </c>
      <c r="D31" s="150">
        <f>ROUND(Indice!K33,3)</f>
        <v>2.6560000000000001</v>
      </c>
      <c r="E31" s="151">
        <f t="shared" si="0"/>
        <v>4.0510000000000002</v>
      </c>
      <c r="F31" s="149">
        <f t="shared" si="1"/>
        <v>1143791.091</v>
      </c>
      <c r="G31" s="152">
        <f t="shared" si="2"/>
        <v>69681952.792983592</v>
      </c>
    </row>
    <row r="32" spans="2:7" ht="13.5" customHeight="1">
      <c r="B32" s="107" t="s">
        <v>53</v>
      </c>
      <c r="C32" s="153">
        <f>CCS_B!B33</f>
        <v>69110</v>
      </c>
      <c r="D32" s="154">
        <f>ROUND(Indice!K34,3)</f>
        <v>-0.249</v>
      </c>
      <c r="E32" s="155">
        <f t="shared" si="0"/>
        <v>1.1459999999999999</v>
      </c>
      <c r="F32" s="153">
        <f t="shared" si="1"/>
        <v>0</v>
      </c>
      <c r="G32" s="156">
        <f t="shared" si="2"/>
        <v>0</v>
      </c>
    </row>
    <row r="33" spans="2:7" ht="13.5" customHeight="1">
      <c r="B33" s="127"/>
      <c r="C33" s="127"/>
      <c r="D33" s="127"/>
      <c r="E33" s="151"/>
      <c r="F33" s="149"/>
      <c r="G33" s="149"/>
    </row>
    <row r="34" spans="2:7">
      <c r="B34" s="157" t="s">
        <v>99</v>
      </c>
      <c r="C34" s="158">
        <f>SUM(C7:C32)</f>
        <v>7459128</v>
      </c>
      <c r="D34" s="159"/>
      <c r="E34" s="159"/>
      <c r="F34" s="158">
        <f>SUM(F7:F32)</f>
        <v>3732732.0319615379</v>
      </c>
      <c r="G34" s="160">
        <f>SUM(G7:G32)</f>
        <v>227405213.49278599</v>
      </c>
    </row>
    <row r="35" spans="2:7">
      <c r="B35" s="161" t="s">
        <v>100</v>
      </c>
      <c r="C35" s="127"/>
      <c r="D35" s="151">
        <f>MIN(D7:D32)</f>
        <v>-1.395</v>
      </c>
      <c r="E35" s="151">
        <f>MIN(E7:E32)</f>
        <v>0</v>
      </c>
      <c r="F35" s="127"/>
      <c r="G35" s="162"/>
    </row>
    <row r="36" spans="2:7" ht="13.5" customHeight="1">
      <c r="B36" s="163" t="s">
        <v>101</v>
      </c>
      <c r="C36" s="164"/>
      <c r="D36" s="155">
        <f>AVERAGE(D7:D32)</f>
        <v>-3.8461538461512876E-5</v>
      </c>
      <c r="E36" s="155">
        <f>AVERAGE(E7:E32)</f>
        <v>1.3949615384615386</v>
      </c>
      <c r="F36" s="164"/>
      <c r="G36" s="165"/>
    </row>
  </sheetData>
  <mergeCells count="1"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CCS_A</vt:lpstr>
      <vt:lpstr>CCS_B</vt:lpstr>
      <vt:lpstr>CCS_C</vt:lpstr>
      <vt:lpstr>Indice</vt:lpstr>
      <vt:lpstr>CCS_AC_Total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2012-04-10T14:33:22Z</cp:lastPrinted>
  <dcterms:created xsi:type="dcterms:W3CDTF">2006-05-21T10:23:50Z</dcterms:created>
  <dcterms:modified xsi:type="dcterms:W3CDTF">2012-05-21T08:58:59Z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