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6\Datenbank\Dateien\E\"/>
    </mc:Choice>
  </mc:AlternateContent>
  <bookViews>
    <workbookView xWindow="-15" yWindow="-120" windowWidth="20730" windowHeight="6030"/>
  </bookViews>
  <sheets>
    <sheet name="Info" sheetId="1" r:id="rId1"/>
    <sheet name="GCC_1" sheetId="2" r:id="rId2"/>
    <sheet name="GCC_2" sheetId="3" r:id="rId3"/>
    <sheet name="GCC_3" sheetId="4" r:id="rId4"/>
    <sheet name="GCC_4" sheetId="5" r:id="rId5"/>
    <sheet name="GCC_Total" sheetId="6" r:id="rId6"/>
  </sheets>
  <definedNames>
    <definedName name="_xlnm.Print_Area">#REF!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G5" i="6" l="1"/>
  <c r="G1" i="6"/>
  <c r="B1" i="6"/>
  <c r="E32" i="5"/>
  <c r="F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E7" i="5"/>
  <c r="F7" i="5" s="1"/>
  <c r="G7" i="5" s="1"/>
  <c r="E6" i="5"/>
  <c r="F6" i="5" s="1"/>
  <c r="G6" i="5" s="1"/>
  <c r="H2" i="5"/>
  <c r="B2" i="5"/>
  <c r="H1" i="5"/>
  <c r="D32" i="4"/>
  <c r="E32" i="4" s="1"/>
  <c r="F32" i="4" s="1"/>
  <c r="E31" i="4"/>
  <c r="D31" i="4"/>
  <c r="E30" i="4"/>
  <c r="F30" i="4" s="1"/>
  <c r="G30" i="4" s="1"/>
  <c r="D30" i="4"/>
  <c r="E29" i="4"/>
  <c r="D29" i="4"/>
  <c r="D28" i="4"/>
  <c r="E28" i="4" s="1"/>
  <c r="E27" i="4"/>
  <c r="D27" i="4"/>
  <c r="E26" i="4"/>
  <c r="F26" i="4" s="1"/>
  <c r="G26" i="4" s="1"/>
  <c r="D26" i="4"/>
  <c r="E25" i="4"/>
  <c r="D25" i="4"/>
  <c r="D24" i="4"/>
  <c r="E24" i="4" s="1"/>
  <c r="E23" i="4"/>
  <c r="D23" i="4"/>
  <c r="E22" i="4"/>
  <c r="F22" i="4" s="1"/>
  <c r="G22" i="4" s="1"/>
  <c r="D22" i="4"/>
  <c r="E21" i="4"/>
  <c r="D21" i="4"/>
  <c r="D20" i="4"/>
  <c r="E20" i="4" s="1"/>
  <c r="E19" i="4"/>
  <c r="D19" i="4"/>
  <c r="E18" i="4"/>
  <c r="F18" i="4" s="1"/>
  <c r="G18" i="4" s="1"/>
  <c r="D18" i="4"/>
  <c r="E17" i="4"/>
  <c r="D17" i="4"/>
  <c r="D16" i="4"/>
  <c r="E16" i="4" s="1"/>
  <c r="E15" i="4"/>
  <c r="D15" i="4"/>
  <c r="E14" i="4"/>
  <c r="F14" i="4" s="1"/>
  <c r="G14" i="4" s="1"/>
  <c r="D14" i="4"/>
  <c r="E13" i="4"/>
  <c r="D13" i="4"/>
  <c r="D12" i="4"/>
  <c r="E12" i="4" s="1"/>
  <c r="E11" i="4"/>
  <c r="D11" i="4"/>
  <c r="E10" i="4"/>
  <c r="F10" i="4" s="1"/>
  <c r="G10" i="4" s="1"/>
  <c r="D10" i="4"/>
  <c r="E9" i="4"/>
  <c r="D9" i="4"/>
  <c r="D8" i="4"/>
  <c r="E8" i="4" s="1"/>
  <c r="F8" i="4" s="1"/>
  <c r="G8" i="4" s="1"/>
  <c r="E7" i="4"/>
  <c r="D7" i="4"/>
  <c r="F6" i="4"/>
  <c r="G6" i="4" s="1"/>
  <c r="D6" i="4"/>
  <c r="E6" i="4" s="1"/>
  <c r="D5" i="4"/>
  <c r="H2" i="4"/>
  <c r="B2" i="4"/>
  <c r="H1" i="4"/>
  <c r="E32" i="3"/>
  <c r="E31" i="3"/>
  <c r="F31" i="3" s="1"/>
  <c r="F30" i="3"/>
  <c r="E30" i="3"/>
  <c r="E29" i="3"/>
  <c r="F29" i="3" s="1"/>
  <c r="F28" i="3"/>
  <c r="E28" i="3"/>
  <c r="E27" i="3"/>
  <c r="F27" i="3" s="1"/>
  <c r="F26" i="3"/>
  <c r="E26" i="3"/>
  <c r="E25" i="3"/>
  <c r="F25" i="3" s="1"/>
  <c r="F24" i="3"/>
  <c r="E24" i="3"/>
  <c r="E23" i="3"/>
  <c r="F23" i="3" s="1"/>
  <c r="F22" i="3"/>
  <c r="E22" i="3"/>
  <c r="E21" i="3"/>
  <c r="F21" i="3" s="1"/>
  <c r="F20" i="3"/>
  <c r="E20" i="3"/>
  <c r="E19" i="3"/>
  <c r="F19" i="3" s="1"/>
  <c r="F18" i="3"/>
  <c r="E18" i="3"/>
  <c r="E17" i="3"/>
  <c r="F17" i="3" s="1"/>
  <c r="F16" i="3"/>
  <c r="E16" i="3"/>
  <c r="E15" i="3"/>
  <c r="F15" i="3" s="1"/>
  <c r="F14" i="3"/>
  <c r="E14" i="3"/>
  <c r="E13" i="3"/>
  <c r="F13" i="3" s="1"/>
  <c r="F12" i="3"/>
  <c r="E12" i="3"/>
  <c r="E11" i="3"/>
  <c r="F11" i="3" s="1"/>
  <c r="F10" i="3"/>
  <c r="E10" i="3"/>
  <c r="E9" i="3"/>
  <c r="F9" i="3" s="1"/>
  <c r="F8" i="3"/>
  <c r="E8" i="3"/>
  <c r="E7" i="3"/>
  <c r="F7" i="3" s="1"/>
  <c r="F6" i="3"/>
  <c r="E6" i="3"/>
  <c r="G2" i="3"/>
  <c r="B2" i="3"/>
  <c r="G1" i="3"/>
  <c r="E32" i="2"/>
  <c r="F32" i="2" s="1"/>
  <c r="E31" i="2"/>
  <c r="E30" i="2"/>
  <c r="F30" i="2" s="1"/>
  <c r="G30" i="2" s="1"/>
  <c r="E29" i="2"/>
  <c r="E28" i="2"/>
  <c r="F28" i="2" s="1"/>
  <c r="G28" i="2" s="1"/>
  <c r="E27" i="2"/>
  <c r="E26" i="2"/>
  <c r="F26" i="2" s="1"/>
  <c r="G26" i="2" s="1"/>
  <c r="E25" i="2"/>
  <c r="E24" i="2"/>
  <c r="F24" i="2" s="1"/>
  <c r="G24" i="2" s="1"/>
  <c r="E23" i="2"/>
  <c r="E22" i="2"/>
  <c r="F22" i="2" s="1"/>
  <c r="G22" i="2" s="1"/>
  <c r="E21" i="2"/>
  <c r="E20" i="2"/>
  <c r="F20" i="2" s="1"/>
  <c r="G20" i="2" s="1"/>
  <c r="E19" i="2"/>
  <c r="E18" i="2"/>
  <c r="F18" i="2" s="1"/>
  <c r="G18" i="2" s="1"/>
  <c r="E17" i="2"/>
  <c r="E16" i="2"/>
  <c r="F16" i="2" s="1"/>
  <c r="G16" i="2" s="1"/>
  <c r="E15" i="2"/>
  <c r="E14" i="2"/>
  <c r="F14" i="2" s="1"/>
  <c r="G14" i="2" s="1"/>
  <c r="E13" i="2"/>
  <c r="E12" i="2"/>
  <c r="F12" i="2" s="1"/>
  <c r="G12" i="2" s="1"/>
  <c r="E11" i="2"/>
  <c r="E10" i="2"/>
  <c r="F10" i="2" s="1"/>
  <c r="G10" i="2" s="1"/>
  <c r="E9" i="2"/>
  <c r="E8" i="2"/>
  <c r="F8" i="2" s="1"/>
  <c r="G8" i="2" s="1"/>
  <c r="E7" i="2"/>
  <c r="E6" i="2"/>
  <c r="F6" i="2" s="1"/>
  <c r="G6" i="2" s="1"/>
  <c r="H2" i="2"/>
  <c r="B2" i="2"/>
  <c r="H1" i="2"/>
  <c r="A6" i="1"/>
  <c r="H9" i="5" l="1"/>
  <c r="F9" i="6" s="1"/>
  <c r="H17" i="5"/>
  <c r="F17" i="6" s="1"/>
  <c r="F9" i="4"/>
  <c r="G9" i="4" s="1"/>
  <c r="F13" i="4"/>
  <c r="G13" i="4" s="1"/>
  <c r="F25" i="4"/>
  <c r="G25" i="4" s="1"/>
  <c r="G32" i="5"/>
  <c r="H25" i="5" s="1"/>
  <c r="F25" i="6" s="1"/>
  <c r="H6" i="5"/>
  <c r="H14" i="5"/>
  <c r="F14" i="6" s="1"/>
  <c r="H22" i="5"/>
  <c r="F22" i="6" s="1"/>
  <c r="H30" i="5"/>
  <c r="F30" i="6" s="1"/>
  <c r="F7" i="2"/>
  <c r="G7" i="2" s="1"/>
  <c r="F9" i="2"/>
  <c r="G9" i="2" s="1"/>
  <c r="F11" i="2"/>
  <c r="G11" i="2" s="1"/>
  <c r="F13" i="2"/>
  <c r="G13" i="2" s="1"/>
  <c r="F15" i="2"/>
  <c r="G15" i="2" s="1"/>
  <c r="F17" i="2"/>
  <c r="G17" i="2" s="1"/>
  <c r="F19" i="2"/>
  <c r="G19" i="2" s="1"/>
  <c r="F21" i="2"/>
  <c r="G21" i="2" s="1"/>
  <c r="F23" i="2"/>
  <c r="G23" i="2" s="1"/>
  <c r="F25" i="2"/>
  <c r="G25" i="2" s="1"/>
  <c r="F27" i="2"/>
  <c r="G27" i="2" s="1"/>
  <c r="F29" i="2"/>
  <c r="G29" i="2" s="1"/>
  <c r="F31" i="2"/>
  <c r="G31" i="2" s="1"/>
  <c r="G6" i="3"/>
  <c r="G12" i="3"/>
  <c r="D12" i="6" s="1"/>
  <c r="G14" i="3"/>
  <c r="D14" i="6" s="1"/>
  <c r="G20" i="3"/>
  <c r="D20" i="6" s="1"/>
  <c r="G22" i="3"/>
  <c r="D22" i="6" s="1"/>
  <c r="G28" i="3"/>
  <c r="D28" i="6" s="1"/>
  <c r="G30" i="3"/>
  <c r="D30" i="6" s="1"/>
  <c r="F32" i="3"/>
  <c r="G10" i="3" s="1"/>
  <c r="D10" i="6" s="1"/>
  <c r="F12" i="4"/>
  <c r="G12" i="4" s="1"/>
  <c r="F16" i="4"/>
  <c r="G16" i="4" s="1"/>
  <c r="F20" i="4"/>
  <c r="G20" i="4" s="1"/>
  <c r="F24" i="4"/>
  <c r="G24" i="4" s="1"/>
  <c r="F28" i="4"/>
  <c r="G28" i="4" s="1"/>
  <c r="H7" i="5"/>
  <c r="F7" i="6" s="1"/>
  <c r="H11" i="5"/>
  <c r="F11" i="6" s="1"/>
  <c r="H15" i="5"/>
  <c r="F15" i="6" s="1"/>
  <c r="H19" i="5"/>
  <c r="F19" i="6" s="1"/>
  <c r="H23" i="5"/>
  <c r="F23" i="6" s="1"/>
  <c r="H27" i="5"/>
  <c r="F27" i="6" s="1"/>
  <c r="H31" i="5"/>
  <c r="F31" i="6" s="1"/>
  <c r="H13" i="5"/>
  <c r="F13" i="6" s="1"/>
  <c r="H21" i="5"/>
  <c r="F21" i="6" s="1"/>
  <c r="H29" i="5"/>
  <c r="F29" i="6" s="1"/>
  <c r="F17" i="4"/>
  <c r="G17" i="4" s="1"/>
  <c r="F21" i="4"/>
  <c r="G21" i="4" s="1"/>
  <c r="F29" i="4"/>
  <c r="G29" i="4" s="1"/>
  <c r="H10" i="5"/>
  <c r="F10" i="6" s="1"/>
  <c r="H18" i="5"/>
  <c r="F18" i="6" s="1"/>
  <c r="H26" i="5"/>
  <c r="F26" i="6" s="1"/>
  <c r="F7" i="4"/>
  <c r="G7" i="4" s="1"/>
  <c r="F11" i="4"/>
  <c r="G11" i="4" s="1"/>
  <c r="F15" i="4"/>
  <c r="G15" i="4" s="1"/>
  <c r="F19" i="4"/>
  <c r="G19" i="4" s="1"/>
  <c r="F23" i="4"/>
  <c r="G23" i="4" s="1"/>
  <c r="F27" i="4"/>
  <c r="G27" i="4" s="1"/>
  <c r="F31" i="4"/>
  <c r="G31" i="4" s="1"/>
  <c r="H8" i="5"/>
  <c r="F8" i="6" s="1"/>
  <c r="H12" i="5"/>
  <c r="F12" i="6" s="1"/>
  <c r="H16" i="5"/>
  <c r="F16" i="6" s="1"/>
  <c r="H20" i="5"/>
  <c r="F20" i="6" s="1"/>
  <c r="H24" i="5"/>
  <c r="F24" i="6" s="1"/>
  <c r="H28" i="5"/>
  <c r="F28" i="6" s="1"/>
  <c r="D6" i="6" l="1"/>
  <c r="F6" i="6"/>
  <c r="F32" i="6" s="1"/>
  <c r="H32" i="5"/>
  <c r="G26" i="3"/>
  <c r="D26" i="6" s="1"/>
  <c r="G18" i="3"/>
  <c r="D18" i="6" s="1"/>
  <c r="G32" i="4"/>
  <c r="H16" i="4" s="1"/>
  <c r="E16" i="6" s="1"/>
  <c r="H17" i="2"/>
  <c r="C17" i="6" s="1"/>
  <c r="H31" i="2"/>
  <c r="C31" i="6" s="1"/>
  <c r="H15" i="4"/>
  <c r="E15" i="6" s="1"/>
  <c r="G31" i="3"/>
  <c r="D31" i="6" s="1"/>
  <c r="G29" i="3"/>
  <c r="D29" i="6" s="1"/>
  <c r="G27" i="3"/>
  <c r="D27" i="6" s="1"/>
  <c r="G25" i="3"/>
  <c r="D25" i="6" s="1"/>
  <c r="G23" i="3"/>
  <c r="D23" i="6" s="1"/>
  <c r="G21" i="3"/>
  <c r="D21" i="6" s="1"/>
  <c r="G19" i="3"/>
  <c r="D19" i="6" s="1"/>
  <c r="G17" i="3"/>
  <c r="D17" i="6" s="1"/>
  <c r="G15" i="3"/>
  <c r="D15" i="6" s="1"/>
  <c r="G13" i="3"/>
  <c r="D13" i="6" s="1"/>
  <c r="G9" i="3"/>
  <c r="D9" i="6" s="1"/>
  <c r="G7" i="3"/>
  <c r="D7" i="6" s="1"/>
  <c r="G11" i="3"/>
  <c r="D11" i="6" s="1"/>
  <c r="G24" i="3"/>
  <c r="D24" i="6" s="1"/>
  <c r="G16" i="3"/>
  <c r="D16" i="6" s="1"/>
  <c r="G8" i="3"/>
  <c r="D8" i="6" s="1"/>
  <c r="H19" i="2"/>
  <c r="C19" i="6" s="1"/>
  <c r="G32" i="2"/>
  <c r="G17" i="6" l="1"/>
  <c r="H12" i="2"/>
  <c r="C12" i="6" s="1"/>
  <c r="H30" i="2"/>
  <c r="C30" i="6" s="1"/>
  <c r="H24" i="2"/>
  <c r="C24" i="6" s="1"/>
  <c r="H26" i="2"/>
  <c r="C26" i="6" s="1"/>
  <c r="H16" i="2"/>
  <c r="C16" i="6" s="1"/>
  <c r="G16" i="6" s="1"/>
  <c r="H20" i="2"/>
  <c r="C20" i="6" s="1"/>
  <c r="H10" i="2"/>
  <c r="C10" i="6" s="1"/>
  <c r="H28" i="2"/>
  <c r="C28" i="6" s="1"/>
  <c r="H14" i="2"/>
  <c r="C14" i="6" s="1"/>
  <c r="H18" i="2"/>
  <c r="C18" i="6" s="1"/>
  <c r="H8" i="2"/>
  <c r="C8" i="6" s="1"/>
  <c r="H22" i="2"/>
  <c r="C22" i="6" s="1"/>
  <c r="G22" i="6" s="1"/>
  <c r="H6" i="2"/>
  <c r="H31" i="4"/>
  <c r="E31" i="6" s="1"/>
  <c r="H29" i="4"/>
  <c r="E29" i="6" s="1"/>
  <c r="H25" i="2"/>
  <c r="C25" i="6" s="1"/>
  <c r="G25" i="6" s="1"/>
  <c r="H13" i="2"/>
  <c r="C13" i="6" s="1"/>
  <c r="D32" i="6"/>
  <c r="H24" i="4"/>
  <c r="E24" i="6" s="1"/>
  <c r="H9" i="4"/>
  <c r="E9" i="6" s="1"/>
  <c r="H23" i="4"/>
  <c r="E23" i="6" s="1"/>
  <c r="H20" i="4"/>
  <c r="E20" i="6" s="1"/>
  <c r="H21" i="2"/>
  <c r="C21" i="6" s="1"/>
  <c r="H12" i="4"/>
  <c r="E12" i="6" s="1"/>
  <c r="G32" i="3"/>
  <c r="G31" i="6"/>
  <c r="H22" i="4"/>
  <c r="E22" i="6" s="1"/>
  <c r="H30" i="4"/>
  <c r="E30" i="6" s="1"/>
  <c r="H8" i="4"/>
  <c r="E8" i="6" s="1"/>
  <c r="H26" i="4"/>
  <c r="E26" i="6" s="1"/>
  <c r="H14" i="4"/>
  <c r="E14" i="6" s="1"/>
  <c r="H18" i="4"/>
  <c r="E18" i="6" s="1"/>
  <c r="H6" i="4"/>
  <c r="H10" i="4"/>
  <c r="E10" i="6" s="1"/>
  <c r="H21" i="4"/>
  <c r="E21" i="6" s="1"/>
  <c r="H7" i="2"/>
  <c r="C7" i="6" s="1"/>
  <c r="G7" i="6" s="1"/>
  <c r="H9" i="2"/>
  <c r="C9" i="6" s="1"/>
  <c r="H27" i="2"/>
  <c r="C27" i="6" s="1"/>
  <c r="H19" i="4"/>
  <c r="E19" i="6" s="1"/>
  <c r="G19" i="6" s="1"/>
  <c r="H23" i="2"/>
  <c r="C23" i="6" s="1"/>
  <c r="G23" i="6" s="1"/>
  <c r="H25" i="4"/>
  <c r="E25" i="6" s="1"/>
  <c r="H11" i="2"/>
  <c r="C11" i="6" s="1"/>
  <c r="H17" i="4"/>
  <c r="E17" i="6" s="1"/>
  <c r="H15" i="2"/>
  <c r="C15" i="6" s="1"/>
  <c r="G15" i="6" s="1"/>
  <c r="H13" i="4"/>
  <c r="E13" i="6" s="1"/>
  <c r="H11" i="4"/>
  <c r="E11" i="6" s="1"/>
  <c r="H29" i="2"/>
  <c r="C29" i="6" s="1"/>
  <c r="G29" i="6" s="1"/>
  <c r="H28" i="4"/>
  <c r="E28" i="6" s="1"/>
  <c r="H7" i="4"/>
  <c r="E7" i="6" s="1"/>
  <c r="H27" i="4"/>
  <c r="E27" i="6" s="1"/>
  <c r="G11" i="6" l="1"/>
  <c r="G27" i="6"/>
  <c r="G18" i="6"/>
  <c r="G20" i="6"/>
  <c r="G30" i="6"/>
  <c r="G9" i="6"/>
  <c r="E6" i="6"/>
  <c r="E32" i="6" s="1"/>
  <c r="H32" i="4"/>
  <c r="G13" i="6"/>
  <c r="C6" i="6"/>
  <c r="H32" i="2"/>
  <c r="G14" i="6"/>
  <c r="G12" i="6"/>
  <c r="G28" i="6"/>
  <c r="G26" i="6"/>
  <c r="G21" i="6"/>
  <c r="G8" i="6"/>
  <c r="G10" i="6"/>
  <c r="G24" i="6"/>
  <c r="C32" i="6" l="1"/>
  <c r="G6" i="6"/>
  <c r="G32" i="6" s="1"/>
</calcChain>
</file>

<file path=xl/sharedStrings.xml><?xml version="1.0" encoding="utf-8"?>
<sst xmlns="http://schemas.openxmlformats.org/spreadsheetml/2006/main" count="208" uniqueCount="83">
  <si>
    <t>Geographic and topographic cost</t>
  </si>
  <si>
    <t>compensation (GCC)</t>
  </si>
  <si>
    <t>Worksheet</t>
  </si>
  <si>
    <t>Content</t>
  </si>
  <si>
    <t>GCC_1</t>
  </si>
  <si>
    <t>Altitude (1/3 of GCC)</t>
  </si>
  <si>
    <t>GCC_2</t>
  </si>
  <si>
    <t>Terrain steepness (1/3 of GCC)</t>
  </si>
  <si>
    <t>GCC_3</t>
  </si>
  <si>
    <t>Population density (1/6 of GCC)</t>
  </si>
  <si>
    <t>GCC_4</t>
  </si>
  <si>
    <t>Low population density (1/6 of GCC)</t>
  </si>
  <si>
    <t>GCC_Total</t>
  </si>
  <si>
    <t>GCC summary</t>
  </si>
  <si>
    <t>Informations</t>
  </si>
  <si>
    <t>Environment</t>
  </si>
  <si>
    <t>Produktion</t>
  </si>
  <si>
    <t>Type</t>
  </si>
  <si>
    <t>Berechnung</t>
  </si>
  <si>
    <t>WS</t>
  </si>
  <si>
    <t>FA_2017_20160519</t>
  </si>
  <si>
    <t>SWS</t>
  </si>
  <si>
    <t>LA_2017_20160525</t>
  </si>
  <si>
    <t>RefYear</t>
  </si>
  <si>
    <t>GCC 1 (Altitude)</t>
  </si>
  <si>
    <t>GCC 1 endowment</t>
  </si>
  <si>
    <t>Altitude (proportion of inhabitants living at over 800 m)</t>
  </si>
  <si>
    <t>(1/3 of GCC)</t>
  </si>
  <si>
    <t>Perm. res. pop. living at over 800 m</t>
  </si>
  <si>
    <t>Permanent resident population</t>
  </si>
  <si>
    <t>Indicator</t>
  </si>
  <si>
    <t>Burden index</t>
  </si>
  <si>
    <t>Relevant special charges</t>
  </si>
  <si>
    <t>Contributions
in CHF</t>
  </si>
  <si>
    <t>Survey year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</si>
  <si>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</si>
  <si>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</si>
  <si>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</si>
  <si>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</si>
  <si>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</si>
  <si>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</si>
  <si>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</si>
  <si>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</si>
  <si>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</si>
  <si>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</si>
  <si>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</si>
  <si>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</si>
  <si>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</si>
  <si>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</si>
  <si>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</si>
  <si>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</si>
  <si>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</si>
  <si>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</si>
  <si>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</si>
  <si>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</si>
  <si>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</si>
  <si>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</si>
  <si>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</si>
  <si>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</si>
  <si>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</si>
  <si>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</si>
  <si>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Total</t>
  </si>
  <si>
    <t>GCC 2 (Terrain steepness)</t>
  </si>
  <si>
    <t>GCC 2 endowment</t>
  </si>
  <si>
    <t>Average altitude of productive surface area</t>
  </si>
  <si>
    <t>Productive surface area</t>
  </si>
  <si>
    <t>Indicator median altitude of productive surface area</t>
  </si>
  <si>
    <t>Contributions in CHF</t>
  </si>
  <si>
    <t>GCC 3 (Population density)</t>
  </si>
  <si>
    <t>GCC 3 endowment</t>
  </si>
  <si>
    <t>Inhabitants in residential areas with fewer than 200 inhabitants</t>
  </si>
  <si>
    <t>(1/6 of GCC)</t>
  </si>
  <si>
    <t>Perm. res. pop in residential areas with fewer than 200 inhab.</t>
  </si>
  <si>
    <t>GCC 4 (Low population density)</t>
  </si>
  <si>
    <t>GCC 4 endowment</t>
  </si>
  <si>
    <t>Area
(in hectares)</t>
  </si>
  <si>
    <t>Endowment</t>
  </si>
  <si>
    <t>in CHF</t>
  </si>
  <si>
    <t>Canton</t>
  </si>
  <si>
    <t>GCC 1</t>
  </si>
  <si>
    <t>GCC 2</t>
  </si>
  <si>
    <t>GCC 3</t>
  </si>
  <si>
    <t>GCC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</si>
</sst>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"/>
    <numFmt numFmtId="166" formatCode="0.0"/>
  </numFmts>
  <fonts count="1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 x14ac:dyDescent="0.2"/>
  <cols>
    <col min="1" max="1" width="21.42578125" style="1" customWidth="1"/>
    <col min="2" max="2" width="11.5703125" style="1" customWidth="1"/>
    <col min="3" max="3" width="22.85546875" style="1" customWidth="1"/>
    <col min="4" max="4" width="12.85546875" style="1" customWidth="1"/>
    <col min="5" max="5" width="10.140625" style="1" customWidth="1"/>
    <col min="6" max="6" width="11.42578125" style="1" customWidth="1"/>
    <col min="7" max="16384" width="11.42578125" style="1"/>
  </cols>
  <sheetData>
    <row r="1" spans="1:5" ht="27.75" customHeight="1" x14ac:dyDescent="0.4">
      <c r="A1" s="82" t="s">
        <v>0</v>
      </c>
      <c r="B1" s="82"/>
      <c r="C1" s="82"/>
      <c r="D1" s="82"/>
      <c r="E1" s="82"/>
    </row>
    <row r="2" spans="1:5" ht="24.75" customHeight="1" x14ac:dyDescent="0.4">
      <c r="A2" s="82" t="s">
        <v>1</v>
      </c>
      <c r="B2" s="82"/>
      <c r="C2" s="82"/>
      <c r="D2" s="82"/>
      <c r="E2" s="82"/>
    </row>
    <row r="6" spans="1:5" ht="18" customHeight="1" x14ac:dyDescent="0.25">
      <c r="A6" s="81" t="str">
        <f>"Reference year "&amp;C30</f>
        <v>Reference year 2017</v>
      </c>
      <c r="B6" s="81"/>
      <c r="C6" s="81"/>
      <c r="D6" s="81"/>
      <c r="E6" s="81"/>
    </row>
    <row r="12" spans="1:5" x14ac:dyDescent="0.2">
      <c r="B12" s="2" t="s">
        <v>2</v>
      </c>
      <c r="C12" s="2" t="s">
        <v>3</v>
      </c>
      <c r="D12" s="3"/>
    </row>
    <row r="13" spans="1:5" x14ac:dyDescent="0.2">
      <c r="B13" s="4" t="s">
        <v>4</v>
      </c>
      <c r="C13" s="4" t="s">
        <v>5</v>
      </c>
      <c r="D13" s="5"/>
    </row>
    <row r="14" spans="1:5" x14ac:dyDescent="0.2">
      <c r="B14" s="4" t="s">
        <v>6</v>
      </c>
      <c r="C14" s="4" t="s">
        <v>7</v>
      </c>
      <c r="D14" s="5"/>
    </row>
    <row r="15" spans="1:5" x14ac:dyDescent="0.2">
      <c r="B15" s="4" t="s">
        <v>8</v>
      </c>
      <c r="C15" s="4" t="s">
        <v>9</v>
      </c>
      <c r="D15" s="5"/>
    </row>
    <row r="16" spans="1:5" x14ac:dyDescent="0.2">
      <c r="B16" s="4" t="s">
        <v>10</v>
      </c>
      <c r="C16" s="4" t="s">
        <v>11</v>
      </c>
      <c r="D16" s="5"/>
    </row>
    <row r="17" spans="2:4" x14ac:dyDescent="0.2">
      <c r="B17" s="4" t="s">
        <v>12</v>
      </c>
      <c r="C17" s="4" t="s">
        <v>13</v>
      </c>
      <c r="D17" s="5"/>
    </row>
    <row r="25" spans="2:4" x14ac:dyDescent="0.2">
      <c r="B25" s="6" t="s">
        <v>14</v>
      </c>
      <c r="C25" s="7"/>
    </row>
    <row r="26" spans="2:4" x14ac:dyDescent="0.2">
      <c r="B26" s="8" t="s">
        <v>15</v>
      </c>
      <c r="C26" s="9" t="s">
        <v>16</v>
      </c>
    </row>
    <row r="27" spans="2:4" x14ac:dyDescent="0.2">
      <c r="B27" s="8" t="s">
        <v>17</v>
      </c>
      <c r="C27" s="10" t="s">
        <v>18</v>
      </c>
    </row>
    <row r="28" spans="2:4" x14ac:dyDescent="0.2">
      <c r="B28" s="8" t="s">
        <v>19</v>
      </c>
      <c r="C28" s="10" t="s">
        <v>20</v>
      </c>
    </row>
    <row r="29" spans="2:4" x14ac:dyDescent="0.2">
      <c r="B29" s="8" t="s">
        <v>21</v>
      </c>
      <c r="C29" s="10" t="s">
        <v>22</v>
      </c>
    </row>
    <row r="30" spans="2:4" x14ac:dyDescent="0.2">
      <c r="B30" s="11" t="s">
        <v>23</v>
      </c>
      <c r="C30" s="12">
        <v>2017</v>
      </c>
    </row>
  </sheetData>
  <mergeCells count="3">
    <mergeCell ref="A6:E6"/>
    <mergeCell ref="A2:E2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4" ht="23.25" customHeight="1" x14ac:dyDescent="0.35">
      <c r="B1" s="15" t="s">
        <v>24</v>
      </c>
      <c r="C1" s="15"/>
      <c r="D1" s="15"/>
      <c r="H1" s="16" t="str">
        <f>Info!$C$28</f>
        <v>FA_2017_20160519</v>
      </c>
      <c r="K1" s="17"/>
      <c r="L1" s="17"/>
      <c r="M1" s="17"/>
      <c r="N1" s="1"/>
    </row>
    <row r="2" spans="1:14" ht="23.25" customHeight="1" x14ac:dyDescent="0.2">
      <c r="B2" s="18" t="str">
        <f>"Reference year "&amp;Info!C30</f>
        <v>Reference year 2017</v>
      </c>
      <c r="C2" s="18"/>
      <c r="D2" s="18"/>
      <c r="E2" s="14"/>
      <c r="F2" s="14"/>
      <c r="G2" s="19" t="s">
        <v>25</v>
      </c>
      <c r="H2" s="20">
        <f>GCC_Total!G2/3</f>
        <v>119168327.97224165</v>
      </c>
      <c r="K2" s="14"/>
      <c r="L2" s="14"/>
      <c r="M2" s="14"/>
      <c r="N2" s="14"/>
    </row>
    <row r="3" spans="1:14" ht="23.25" customHeight="1" x14ac:dyDescent="0.2">
      <c r="B3" s="21" t="s">
        <v>26</v>
      </c>
      <c r="C3" s="21"/>
      <c r="D3" s="21"/>
      <c r="H3" s="22" t="s">
        <v>27</v>
      </c>
    </row>
    <row r="4" spans="1:14" ht="38.25" customHeight="1" x14ac:dyDescent="0.2">
      <c r="B4" s="23"/>
      <c r="C4" s="24" t="s">
        <v>28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33</v>
      </c>
      <c r="J4" s="27"/>
    </row>
    <row r="5" spans="1:14" s="1" customFormat="1" x14ac:dyDescent="0.2">
      <c r="A5" s="13"/>
      <c r="B5" s="28" t="s">
        <v>34</v>
      </c>
      <c r="C5" s="29">
        <v>2014</v>
      </c>
      <c r="D5" s="29">
        <v>2014</v>
      </c>
      <c r="E5" s="30"/>
      <c r="F5" s="30"/>
      <c r="G5" s="31"/>
      <c r="H5" s="32"/>
      <c r="J5" s="27"/>
    </row>
    <row r="6" spans="1:14" x14ac:dyDescent="0.2">
      <c r="A6" s="33"/>
      <c r="B6" s="34" t="s">
        <v>35</v>
      </c>
      <c r="C6" s="35">
        <v>2088</v>
      </c>
      <c r="D6" s="35">
        <v>1446354</v>
      </c>
      <c r="E6" s="36">
        <f t="shared" ref="E6:E32" si="0">C6/D6</f>
        <v>1.4436299827013303E-3</v>
      </c>
      <c r="F6" s="37">
        <f t="shared" ref="F6:F32" si="1">ROUND(E6/E$32*100,1)</f>
        <v>2</v>
      </c>
      <c r="G6" s="38">
        <f t="shared" ref="G6:G31" si="2">IF(F6&gt;F$32,(F6-100)*C6,0)</f>
        <v>0</v>
      </c>
      <c r="H6" s="39">
        <f t="shared" ref="H6:H31" si="3">G6/G$32*$H$2</f>
        <v>0</v>
      </c>
      <c r="J6" s="40"/>
    </row>
    <row r="7" spans="1:14" x14ac:dyDescent="0.2">
      <c r="A7" s="33"/>
      <c r="B7" s="41" t="s">
        <v>36</v>
      </c>
      <c r="C7" s="42">
        <v>92906</v>
      </c>
      <c r="D7" s="42">
        <v>1009418</v>
      </c>
      <c r="E7" s="43">
        <f t="shared" si="0"/>
        <v>9.20391750493849E-2</v>
      </c>
      <c r="F7" s="44">
        <f t="shared" si="1"/>
        <v>127.1</v>
      </c>
      <c r="G7" s="45">
        <f t="shared" si="2"/>
        <v>2517752.5999999996</v>
      </c>
      <c r="H7" s="46">
        <f t="shared" si="3"/>
        <v>1890484.3759729401</v>
      </c>
      <c r="J7" s="40"/>
    </row>
    <row r="8" spans="1:14" x14ac:dyDescent="0.2">
      <c r="A8" s="33"/>
      <c r="B8" s="47" t="s">
        <v>37</v>
      </c>
      <c r="C8" s="48">
        <v>12561</v>
      </c>
      <c r="D8" s="48">
        <v>394604</v>
      </c>
      <c r="E8" s="49">
        <f t="shared" si="0"/>
        <v>3.183191249961987E-2</v>
      </c>
      <c r="F8" s="50">
        <f t="shared" si="1"/>
        <v>44</v>
      </c>
      <c r="G8" s="51">
        <f t="shared" si="2"/>
        <v>0</v>
      </c>
      <c r="H8" s="52">
        <f t="shared" si="3"/>
        <v>0</v>
      </c>
      <c r="J8" s="40"/>
    </row>
    <row r="9" spans="1:14" x14ac:dyDescent="0.2">
      <c r="A9" s="33"/>
      <c r="B9" s="41" t="s">
        <v>38</v>
      </c>
      <c r="C9" s="42">
        <v>5833</v>
      </c>
      <c r="D9" s="42">
        <v>36008</v>
      </c>
      <c r="E9" s="43">
        <f t="shared" si="0"/>
        <v>0.16199177960453232</v>
      </c>
      <c r="F9" s="44">
        <f t="shared" si="1"/>
        <v>223.8</v>
      </c>
      <c r="G9" s="45">
        <f t="shared" si="2"/>
        <v>722125.4</v>
      </c>
      <c r="H9" s="46">
        <f t="shared" si="3"/>
        <v>542216.41403258208</v>
      </c>
      <c r="J9" s="40"/>
    </row>
    <row r="10" spans="1:14" x14ac:dyDescent="0.2">
      <c r="A10" s="33"/>
      <c r="B10" s="47" t="s">
        <v>39</v>
      </c>
      <c r="C10" s="48">
        <v>24651</v>
      </c>
      <c r="D10" s="48">
        <v>152759</v>
      </c>
      <c r="E10" s="49">
        <f t="shared" si="0"/>
        <v>0.16137183406542333</v>
      </c>
      <c r="F10" s="50">
        <f t="shared" si="1"/>
        <v>222.9</v>
      </c>
      <c r="G10" s="51">
        <f t="shared" si="2"/>
        <v>3029607.9000000004</v>
      </c>
      <c r="H10" s="52">
        <f t="shared" si="3"/>
        <v>2274816.9936451227</v>
      </c>
      <c r="J10" s="40"/>
    </row>
    <row r="11" spans="1:14" x14ac:dyDescent="0.2">
      <c r="A11" s="33"/>
      <c r="B11" s="41" t="s">
        <v>40</v>
      </c>
      <c r="C11" s="42">
        <v>5555</v>
      </c>
      <c r="D11" s="42">
        <v>36834</v>
      </c>
      <c r="E11" s="43">
        <f t="shared" si="0"/>
        <v>0.15081175001357441</v>
      </c>
      <c r="F11" s="44">
        <f t="shared" si="1"/>
        <v>208.3</v>
      </c>
      <c r="G11" s="45">
        <f t="shared" si="2"/>
        <v>601606.50000000012</v>
      </c>
      <c r="H11" s="46">
        <f t="shared" si="3"/>
        <v>451723.36977579328</v>
      </c>
      <c r="J11" s="40"/>
    </row>
    <row r="12" spans="1:14" x14ac:dyDescent="0.2">
      <c r="A12" s="33"/>
      <c r="B12" s="47" t="s">
        <v>41</v>
      </c>
      <c r="C12" s="48">
        <v>983</v>
      </c>
      <c r="D12" s="48">
        <v>42080</v>
      </c>
      <c r="E12" s="49">
        <f t="shared" si="0"/>
        <v>2.3360266159695817E-2</v>
      </c>
      <c r="F12" s="50">
        <f t="shared" si="1"/>
        <v>32.299999999999997</v>
      </c>
      <c r="G12" s="51">
        <f t="shared" si="2"/>
        <v>0</v>
      </c>
      <c r="H12" s="52">
        <f t="shared" si="3"/>
        <v>0</v>
      </c>
      <c r="J12" s="40"/>
    </row>
    <row r="13" spans="1:14" x14ac:dyDescent="0.2">
      <c r="A13" s="33"/>
      <c r="B13" s="41" t="s">
        <v>42</v>
      </c>
      <c r="C13" s="42">
        <v>2154</v>
      </c>
      <c r="D13" s="42">
        <v>39794</v>
      </c>
      <c r="E13" s="43">
        <f t="shared" si="0"/>
        <v>5.4128763130120119E-2</v>
      </c>
      <c r="F13" s="44">
        <f t="shared" si="1"/>
        <v>74.8</v>
      </c>
      <c r="G13" s="45">
        <f t="shared" si="2"/>
        <v>0</v>
      </c>
      <c r="H13" s="46">
        <f t="shared" si="3"/>
        <v>0</v>
      </c>
      <c r="J13" s="40"/>
    </row>
    <row r="14" spans="1:14" x14ac:dyDescent="0.2">
      <c r="A14" s="33"/>
      <c r="B14" s="47" t="s">
        <v>43</v>
      </c>
      <c r="C14" s="48">
        <v>4957</v>
      </c>
      <c r="D14" s="48">
        <v>120089</v>
      </c>
      <c r="E14" s="49">
        <f t="shared" si="0"/>
        <v>4.127771902505642E-2</v>
      </c>
      <c r="F14" s="50">
        <f t="shared" si="1"/>
        <v>57</v>
      </c>
      <c r="G14" s="51">
        <f t="shared" si="2"/>
        <v>0</v>
      </c>
      <c r="H14" s="52">
        <f t="shared" si="3"/>
        <v>0</v>
      </c>
      <c r="J14" s="40"/>
    </row>
    <row r="15" spans="1:14" x14ac:dyDescent="0.2">
      <c r="A15" s="33"/>
      <c r="B15" s="41" t="s">
        <v>44</v>
      </c>
      <c r="C15" s="42">
        <v>36462</v>
      </c>
      <c r="D15" s="42">
        <v>303377</v>
      </c>
      <c r="E15" s="43">
        <f t="shared" si="0"/>
        <v>0.12018709394581659</v>
      </c>
      <c r="F15" s="44">
        <f t="shared" si="1"/>
        <v>166</v>
      </c>
      <c r="G15" s="45">
        <f t="shared" si="2"/>
        <v>2406492</v>
      </c>
      <c r="H15" s="46">
        <f t="shared" si="3"/>
        <v>1806943.0359852964</v>
      </c>
      <c r="J15" s="40"/>
    </row>
    <row r="16" spans="1:14" x14ac:dyDescent="0.2">
      <c r="A16" s="33"/>
      <c r="B16" s="47" t="s">
        <v>45</v>
      </c>
      <c r="C16" s="48">
        <v>434</v>
      </c>
      <c r="D16" s="48">
        <v>263719</v>
      </c>
      <c r="E16" s="49">
        <f t="shared" si="0"/>
        <v>1.6456910575271407E-3</v>
      </c>
      <c r="F16" s="50">
        <f t="shared" si="1"/>
        <v>2.2999999999999998</v>
      </c>
      <c r="G16" s="51">
        <f t="shared" si="2"/>
        <v>0</v>
      </c>
      <c r="H16" s="52">
        <f t="shared" si="3"/>
        <v>0</v>
      </c>
      <c r="J16" s="40"/>
    </row>
    <row r="17" spans="1:10" x14ac:dyDescent="0.2">
      <c r="A17" s="33"/>
      <c r="B17" s="41" t="s">
        <v>46</v>
      </c>
      <c r="C17" s="42">
        <v>0</v>
      </c>
      <c r="D17" s="42">
        <v>190580</v>
      </c>
      <c r="E17" s="43">
        <f t="shared" si="0"/>
        <v>0</v>
      </c>
      <c r="F17" s="44">
        <f t="shared" si="1"/>
        <v>0</v>
      </c>
      <c r="G17" s="45">
        <f t="shared" si="2"/>
        <v>0</v>
      </c>
      <c r="H17" s="46">
        <f t="shared" si="3"/>
        <v>0</v>
      </c>
      <c r="J17" s="40"/>
    </row>
    <row r="18" spans="1:10" x14ac:dyDescent="0.2">
      <c r="A18" s="33"/>
      <c r="B18" s="47" t="s">
        <v>47</v>
      </c>
      <c r="C18" s="48">
        <v>143</v>
      </c>
      <c r="D18" s="48">
        <v>281301</v>
      </c>
      <c r="E18" s="49">
        <f t="shared" si="0"/>
        <v>5.083522632340447E-4</v>
      </c>
      <c r="F18" s="50">
        <f t="shared" si="1"/>
        <v>0.7</v>
      </c>
      <c r="G18" s="51">
        <f t="shared" si="2"/>
        <v>0</v>
      </c>
      <c r="H18" s="52">
        <f t="shared" si="3"/>
        <v>0</v>
      </c>
      <c r="J18" s="40"/>
    </row>
    <row r="19" spans="1:10" x14ac:dyDescent="0.2">
      <c r="A19" s="33"/>
      <c r="B19" s="41" t="s">
        <v>48</v>
      </c>
      <c r="C19" s="42">
        <v>12</v>
      </c>
      <c r="D19" s="42">
        <v>79417</v>
      </c>
      <c r="E19" s="43">
        <f t="shared" si="0"/>
        <v>1.5110114962791341E-4</v>
      </c>
      <c r="F19" s="44">
        <f t="shared" si="1"/>
        <v>0.2</v>
      </c>
      <c r="G19" s="45">
        <f t="shared" si="2"/>
        <v>0</v>
      </c>
      <c r="H19" s="46">
        <f t="shared" si="3"/>
        <v>0</v>
      </c>
      <c r="J19" s="40"/>
    </row>
    <row r="20" spans="1:10" x14ac:dyDescent="0.2">
      <c r="A20" s="33"/>
      <c r="B20" s="47" t="s">
        <v>49</v>
      </c>
      <c r="C20" s="48">
        <v>31448</v>
      </c>
      <c r="D20" s="48">
        <v>54064</v>
      </c>
      <c r="E20" s="49">
        <f t="shared" si="0"/>
        <v>0.58168097070139091</v>
      </c>
      <c r="F20" s="50">
        <f t="shared" si="1"/>
        <v>803.5</v>
      </c>
      <c r="G20" s="51">
        <f t="shared" si="2"/>
        <v>22123668</v>
      </c>
      <c r="H20" s="52">
        <f t="shared" si="3"/>
        <v>16611818.291126981</v>
      </c>
      <c r="J20" s="40"/>
    </row>
    <row r="21" spans="1:10" x14ac:dyDescent="0.2">
      <c r="A21" s="33"/>
      <c r="B21" s="41" t="s">
        <v>50</v>
      </c>
      <c r="C21" s="42">
        <v>9304</v>
      </c>
      <c r="D21" s="42">
        <v>15854</v>
      </c>
      <c r="E21" s="43">
        <f t="shared" si="0"/>
        <v>0.58685505235271851</v>
      </c>
      <c r="F21" s="44">
        <f t="shared" si="1"/>
        <v>810.6</v>
      </c>
      <c r="G21" s="45">
        <f t="shared" si="2"/>
        <v>6611422.4000000004</v>
      </c>
      <c r="H21" s="46">
        <f t="shared" si="3"/>
        <v>4964264.8567446703</v>
      </c>
      <c r="J21" s="40"/>
    </row>
    <row r="22" spans="1:10" x14ac:dyDescent="0.2">
      <c r="A22" s="33"/>
      <c r="B22" s="47" t="s">
        <v>51</v>
      </c>
      <c r="C22" s="48">
        <v>21135</v>
      </c>
      <c r="D22" s="48">
        <v>495824</v>
      </c>
      <c r="E22" s="49">
        <f t="shared" si="0"/>
        <v>4.2626012456032786E-2</v>
      </c>
      <c r="F22" s="50">
        <f t="shared" si="1"/>
        <v>58.9</v>
      </c>
      <c r="G22" s="51">
        <f t="shared" si="2"/>
        <v>0</v>
      </c>
      <c r="H22" s="52">
        <f t="shared" si="3"/>
        <v>0</v>
      </c>
      <c r="J22" s="40"/>
    </row>
    <row r="23" spans="1:10" x14ac:dyDescent="0.2">
      <c r="A23" s="33"/>
      <c r="B23" s="41" t="s">
        <v>52</v>
      </c>
      <c r="C23" s="42">
        <v>93982</v>
      </c>
      <c r="D23" s="42">
        <v>195886</v>
      </c>
      <c r="E23" s="43">
        <f t="shared" si="0"/>
        <v>0.47977905516473868</v>
      </c>
      <c r="F23" s="44">
        <f t="shared" si="1"/>
        <v>662.7</v>
      </c>
      <c r="G23" s="45">
        <f t="shared" si="2"/>
        <v>52883671.400000006</v>
      </c>
      <c r="H23" s="46">
        <f t="shared" si="3"/>
        <v>39708331.360987194</v>
      </c>
      <c r="J23" s="40"/>
    </row>
    <row r="24" spans="1:10" x14ac:dyDescent="0.2">
      <c r="A24" s="33"/>
      <c r="B24" s="47" t="s">
        <v>53</v>
      </c>
      <c r="C24" s="48">
        <v>27</v>
      </c>
      <c r="D24" s="48">
        <v>645277</v>
      </c>
      <c r="E24" s="49">
        <f t="shared" si="0"/>
        <v>4.1842495548423392E-5</v>
      </c>
      <c r="F24" s="50">
        <f t="shared" si="1"/>
        <v>0.1</v>
      </c>
      <c r="G24" s="51">
        <f t="shared" si="2"/>
        <v>0</v>
      </c>
      <c r="H24" s="52">
        <f t="shared" si="3"/>
        <v>0</v>
      </c>
      <c r="J24" s="40"/>
    </row>
    <row r="25" spans="1:10" x14ac:dyDescent="0.2">
      <c r="A25" s="33"/>
      <c r="B25" s="41" t="s">
        <v>54</v>
      </c>
      <c r="C25" s="42">
        <v>120</v>
      </c>
      <c r="D25" s="42">
        <v>263733</v>
      </c>
      <c r="E25" s="43">
        <f t="shared" si="0"/>
        <v>4.5500563069467983E-4</v>
      </c>
      <c r="F25" s="44">
        <f t="shared" si="1"/>
        <v>0.6</v>
      </c>
      <c r="G25" s="45">
        <f t="shared" si="2"/>
        <v>0</v>
      </c>
      <c r="H25" s="46">
        <f t="shared" si="3"/>
        <v>0</v>
      </c>
      <c r="J25" s="40"/>
    </row>
    <row r="26" spans="1:10" x14ac:dyDescent="0.2">
      <c r="A26" s="33"/>
      <c r="B26" s="47" t="s">
        <v>55</v>
      </c>
      <c r="C26" s="48">
        <v>9478</v>
      </c>
      <c r="D26" s="48">
        <v>350363</v>
      </c>
      <c r="E26" s="49">
        <f t="shared" si="0"/>
        <v>2.7051943270265409E-2</v>
      </c>
      <c r="F26" s="50">
        <f t="shared" si="1"/>
        <v>37.4</v>
      </c>
      <c r="G26" s="51">
        <f t="shared" si="2"/>
        <v>0</v>
      </c>
      <c r="H26" s="52">
        <f t="shared" si="3"/>
        <v>0</v>
      </c>
      <c r="J26" s="40"/>
    </row>
    <row r="27" spans="1:10" x14ac:dyDescent="0.2">
      <c r="A27" s="33"/>
      <c r="B27" s="41" t="s">
        <v>56</v>
      </c>
      <c r="C27" s="42">
        <v>55540</v>
      </c>
      <c r="D27" s="42">
        <v>761446</v>
      </c>
      <c r="E27" s="43">
        <f t="shared" si="0"/>
        <v>7.2940169099318927E-2</v>
      </c>
      <c r="F27" s="44">
        <f t="shared" si="1"/>
        <v>100.8</v>
      </c>
      <c r="G27" s="45">
        <f t="shared" si="2"/>
        <v>44431.99999999984</v>
      </c>
      <c r="H27" s="46">
        <f t="shared" si="3"/>
        <v>33362.293734987856</v>
      </c>
      <c r="J27" s="40"/>
    </row>
    <row r="28" spans="1:10" x14ac:dyDescent="0.2">
      <c r="A28" s="33"/>
      <c r="B28" s="47" t="s">
        <v>57</v>
      </c>
      <c r="C28" s="48">
        <v>108735</v>
      </c>
      <c r="D28" s="48">
        <v>331763</v>
      </c>
      <c r="E28" s="49">
        <f t="shared" si="0"/>
        <v>0.32774902565988373</v>
      </c>
      <c r="F28" s="50">
        <f t="shared" si="1"/>
        <v>452.7</v>
      </c>
      <c r="G28" s="51">
        <f t="shared" si="2"/>
        <v>38350834.5</v>
      </c>
      <c r="H28" s="52">
        <f t="shared" si="3"/>
        <v>28796178.55534099</v>
      </c>
      <c r="J28" s="40"/>
    </row>
    <row r="29" spans="1:10" x14ac:dyDescent="0.2">
      <c r="A29" s="33"/>
      <c r="B29" s="41" t="s">
        <v>58</v>
      </c>
      <c r="C29" s="42">
        <v>66981</v>
      </c>
      <c r="D29" s="42">
        <v>177327</v>
      </c>
      <c r="E29" s="43">
        <f t="shared" si="0"/>
        <v>0.37772589622561709</v>
      </c>
      <c r="F29" s="44">
        <f t="shared" si="1"/>
        <v>521.70000000000005</v>
      </c>
      <c r="G29" s="45">
        <f t="shared" si="2"/>
        <v>28245887.700000003</v>
      </c>
      <c r="H29" s="46">
        <f t="shared" si="3"/>
        <v>21208759.503350832</v>
      </c>
      <c r="J29" s="40"/>
    </row>
    <row r="30" spans="1:10" x14ac:dyDescent="0.2">
      <c r="A30" s="33"/>
      <c r="B30" s="47" t="s">
        <v>59</v>
      </c>
      <c r="C30" s="48">
        <v>0</v>
      </c>
      <c r="D30" s="48">
        <v>477385</v>
      </c>
      <c r="E30" s="49">
        <f t="shared" si="0"/>
        <v>0</v>
      </c>
      <c r="F30" s="50">
        <f t="shared" si="1"/>
        <v>0</v>
      </c>
      <c r="G30" s="51">
        <f t="shared" si="2"/>
        <v>0</v>
      </c>
      <c r="H30" s="52">
        <f t="shared" si="3"/>
        <v>0</v>
      </c>
      <c r="J30" s="40"/>
    </row>
    <row r="31" spans="1:10" x14ac:dyDescent="0.2">
      <c r="A31" s="33"/>
      <c r="B31" s="41" t="s">
        <v>60</v>
      </c>
      <c r="C31" s="42">
        <v>10885</v>
      </c>
      <c r="D31" s="42">
        <v>72410</v>
      </c>
      <c r="E31" s="43">
        <f t="shared" si="0"/>
        <v>0.15032454080928048</v>
      </c>
      <c r="F31" s="44">
        <f t="shared" si="1"/>
        <v>207.6</v>
      </c>
      <c r="G31" s="45">
        <f t="shared" si="2"/>
        <v>1171226</v>
      </c>
      <c r="H31" s="46">
        <f t="shared" si="3"/>
        <v>879428.92154427059</v>
      </c>
      <c r="J31" s="40"/>
    </row>
    <row r="32" spans="1:10" x14ac:dyDescent="0.2">
      <c r="B32" s="53" t="s">
        <v>61</v>
      </c>
      <c r="C32" s="54">
        <v>596374</v>
      </c>
      <c r="D32" s="54">
        <v>8237666</v>
      </c>
      <c r="E32" s="55">
        <f t="shared" si="0"/>
        <v>7.2395991777282551E-2</v>
      </c>
      <c r="F32" s="56">
        <f t="shared" si="1"/>
        <v>100</v>
      </c>
      <c r="G32" s="57">
        <f>SUM(G6:G31)</f>
        <v>158708726.40000001</v>
      </c>
      <c r="H32" s="58">
        <f>SUM(H6:H31)</f>
        <v>119168327.97224165</v>
      </c>
    </row>
    <row r="33" spans="2:2" x14ac:dyDescent="0.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8" style="1" customWidth="1"/>
    <col min="7" max="7" width="15.28515625" style="1" customWidth="1"/>
  </cols>
  <sheetData>
    <row r="1" spans="1:15" ht="23.25" customHeight="1" x14ac:dyDescent="0.35">
      <c r="B1" s="15" t="s">
        <v>62</v>
      </c>
      <c r="C1" s="15"/>
      <c r="D1" s="15"/>
      <c r="G1" s="16" t="str">
        <f>Info!$C$28</f>
        <v>FA_2017_20160519</v>
      </c>
      <c r="L1" s="17"/>
      <c r="M1" s="17"/>
      <c r="N1" s="17"/>
    </row>
    <row r="2" spans="1:15" ht="23.25" customHeight="1" x14ac:dyDescent="0.2">
      <c r="B2" s="18" t="str">
        <f>"Reference year "&amp;Info!C30</f>
        <v>Reference year 2017</v>
      </c>
      <c r="C2" s="18"/>
      <c r="D2" s="18"/>
      <c r="F2" s="60" t="s">
        <v>63</v>
      </c>
      <c r="G2" s="20">
        <f>GCC_Total!G2/3</f>
        <v>119168327.97224165</v>
      </c>
      <c r="L2" s="14"/>
      <c r="M2" s="14"/>
      <c r="N2" s="14"/>
      <c r="O2" s="14"/>
    </row>
    <row r="3" spans="1:15" ht="23.25" customHeight="1" x14ac:dyDescent="0.2">
      <c r="B3" s="21" t="s">
        <v>64</v>
      </c>
      <c r="C3" s="21"/>
      <c r="D3" s="21"/>
      <c r="E3" s="21"/>
      <c r="G3" s="22" t="s">
        <v>27</v>
      </c>
    </row>
    <row r="4" spans="1:15" ht="51" customHeight="1" x14ac:dyDescent="0.2">
      <c r="B4" s="23"/>
      <c r="C4" s="24" t="s">
        <v>65</v>
      </c>
      <c r="D4" s="24" t="s">
        <v>66</v>
      </c>
      <c r="E4" s="25" t="s">
        <v>31</v>
      </c>
      <c r="F4" s="24" t="s">
        <v>32</v>
      </c>
      <c r="G4" s="26" t="s">
        <v>67</v>
      </c>
    </row>
    <row r="5" spans="1:15" s="1" customFormat="1" x14ac:dyDescent="0.2">
      <c r="A5" s="13"/>
      <c r="B5" s="28" t="s">
        <v>34</v>
      </c>
      <c r="C5" s="29">
        <v>2014</v>
      </c>
      <c r="D5" s="29">
        <v>2014</v>
      </c>
      <c r="E5" s="30"/>
      <c r="F5" s="31"/>
      <c r="G5" s="32"/>
    </row>
    <row r="6" spans="1:15" x14ac:dyDescent="0.2">
      <c r="A6" s="33"/>
      <c r="B6" s="34" t="s">
        <v>35</v>
      </c>
      <c r="C6" s="35">
        <v>162280</v>
      </c>
      <c r="D6" s="35">
        <v>511</v>
      </c>
      <c r="E6" s="37">
        <f t="shared" ref="E6:E32" si="0">ROUND(D6/D$32*100,1)</f>
        <v>59.8</v>
      </c>
      <c r="F6" s="38">
        <f t="shared" ref="F6:F31" si="1">IF(E6&gt;E$32,(E6-100)*C6,0)</f>
        <v>0</v>
      </c>
      <c r="G6" s="39">
        <f t="shared" ref="G6:G31" si="2">F6/F$32*$G$2</f>
        <v>0</v>
      </c>
    </row>
    <row r="7" spans="1:15" x14ac:dyDescent="0.2">
      <c r="A7" s="33"/>
      <c r="B7" s="41" t="s">
        <v>36</v>
      </c>
      <c r="C7" s="42">
        <v>481664</v>
      </c>
      <c r="D7" s="42">
        <v>871</v>
      </c>
      <c r="E7" s="44">
        <f t="shared" si="0"/>
        <v>101.9</v>
      </c>
      <c r="F7" s="45">
        <f t="shared" si="1"/>
        <v>915161.60000000277</v>
      </c>
      <c r="G7" s="46">
        <f t="shared" si="2"/>
        <v>1259159.9874182895</v>
      </c>
    </row>
    <row r="8" spans="1:15" x14ac:dyDescent="0.2">
      <c r="A8" s="33"/>
      <c r="B8" s="47" t="s">
        <v>37</v>
      </c>
      <c r="C8" s="48">
        <v>138899</v>
      </c>
      <c r="D8" s="48">
        <v>688</v>
      </c>
      <c r="E8" s="50">
        <f t="shared" si="0"/>
        <v>80.5</v>
      </c>
      <c r="F8" s="51">
        <f t="shared" si="1"/>
        <v>0</v>
      </c>
      <c r="G8" s="52">
        <f t="shared" si="2"/>
        <v>0</v>
      </c>
    </row>
    <row r="9" spans="1:15" x14ac:dyDescent="0.2">
      <c r="A9" s="33"/>
      <c r="B9" s="41" t="s">
        <v>38</v>
      </c>
      <c r="C9" s="42">
        <v>49653</v>
      </c>
      <c r="D9" s="42">
        <v>1559</v>
      </c>
      <c r="E9" s="44">
        <f t="shared" si="0"/>
        <v>182.3</v>
      </c>
      <c r="F9" s="45">
        <f t="shared" si="1"/>
        <v>4086441.9000000004</v>
      </c>
      <c r="G9" s="46">
        <f t="shared" si="2"/>
        <v>5622486.9262319971</v>
      </c>
    </row>
    <row r="10" spans="1:15" x14ac:dyDescent="0.2">
      <c r="A10" s="33"/>
      <c r="B10" s="47" t="s">
        <v>39</v>
      </c>
      <c r="C10" s="48">
        <v>72951</v>
      </c>
      <c r="D10" s="48">
        <v>1031</v>
      </c>
      <c r="E10" s="50">
        <f t="shared" si="0"/>
        <v>120.6</v>
      </c>
      <c r="F10" s="51">
        <f t="shared" si="1"/>
        <v>1502790.5999999996</v>
      </c>
      <c r="G10" s="52">
        <f t="shared" si="2"/>
        <v>2067671.7565382086</v>
      </c>
    </row>
    <row r="11" spans="1:15" x14ac:dyDescent="0.2">
      <c r="A11" s="33"/>
      <c r="B11" s="41" t="s">
        <v>40</v>
      </c>
      <c r="C11" s="42">
        <v>39930</v>
      </c>
      <c r="D11" s="42">
        <v>1294</v>
      </c>
      <c r="E11" s="44">
        <f t="shared" si="0"/>
        <v>151.30000000000001</v>
      </c>
      <c r="F11" s="45">
        <f t="shared" si="1"/>
        <v>2048409.0000000005</v>
      </c>
      <c r="G11" s="46">
        <f t="shared" si="2"/>
        <v>2818381.6395568866</v>
      </c>
    </row>
    <row r="12" spans="1:15" x14ac:dyDescent="0.2">
      <c r="A12" s="33"/>
      <c r="B12" s="47" t="s">
        <v>41</v>
      </c>
      <c r="C12" s="48">
        <v>20891</v>
      </c>
      <c r="D12" s="48">
        <v>1010</v>
      </c>
      <c r="E12" s="50">
        <f t="shared" si="0"/>
        <v>118.1</v>
      </c>
      <c r="F12" s="51">
        <f t="shared" si="1"/>
        <v>378127.09999999986</v>
      </c>
      <c r="G12" s="52">
        <f t="shared" si="2"/>
        <v>520260.5905651119</v>
      </c>
    </row>
    <row r="13" spans="1:15" x14ac:dyDescent="0.2">
      <c r="A13" s="33"/>
      <c r="B13" s="41" t="s">
        <v>42</v>
      </c>
      <c r="C13" s="42">
        <v>43716</v>
      </c>
      <c r="D13" s="42">
        <v>1320</v>
      </c>
      <c r="E13" s="44">
        <f t="shared" si="0"/>
        <v>154.4</v>
      </c>
      <c r="F13" s="45">
        <f t="shared" si="1"/>
        <v>2378150.4000000004</v>
      </c>
      <c r="G13" s="46">
        <f t="shared" si="2"/>
        <v>3272068.9195687314</v>
      </c>
    </row>
    <row r="14" spans="1:15" x14ac:dyDescent="0.2">
      <c r="A14" s="33"/>
      <c r="B14" s="47" t="s">
        <v>43</v>
      </c>
      <c r="C14" s="48">
        <v>20201</v>
      </c>
      <c r="D14" s="48">
        <v>692</v>
      </c>
      <c r="E14" s="50">
        <f t="shared" si="0"/>
        <v>80.900000000000006</v>
      </c>
      <c r="F14" s="51">
        <f t="shared" si="1"/>
        <v>0</v>
      </c>
      <c r="G14" s="52">
        <f t="shared" si="2"/>
        <v>0</v>
      </c>
    </row>
    <row r="15" spans="1:15" x14ac:dyDescent="0.2">
      <c r="A15" s="33"/>
      <c r="B15" s="41" t="s">
        <v>44</v>
      </c>
      <c r="C15" s="42">
        <v>153264</v>
      </c>
      <c r="D15" s="42">
        <v>759</v>
      </c>
      <c r="E15" s="44">
        <f t="shared" si="0"/>
        <v>88.8</v>
      </c>
      <c r="F15" s="45">
        <f t="shared" si="1"/>
        <v>0</v>
      </c>
      <c r="G15" s="46">
        <f t="shared" si="2"/>
        <v>0</v>
      </c>
    </row>
    <row r="16" spans="1:15" x14ac:dyDescent="0.2">
      <c r="A16" s="33"/>
      <c r="B16" s="47" t="s">
        <v>45</v>
      </c>
      <c r="C16" s="48">
        <v>78174</v>
      </c>
      <c r="D16" s="48">
        <v>552</v>
      </c>
      <c r="E16" s="50">
        <f t="shared" si="0"/>
        <v>64.599999999999994</v>
      </c>
      <c r="F16" s="51">
        <f t="shared" si="1"/>
        <v>0</v>
      </c>
      <c r="G16" s="52">
        <f t="shared" si="2"/>
        <v>0</v>
      </c>
    </row>
    <row r="17" spans="1:7" x14ac:dyDescent="0.2">
      <c r="A17" s="33"/>
      <c r="B17" s="41" t="s">
        <v>46</v>
      </c>
      <c r="C17" s="42">
        <v>3532</v>
      </c>
      <c r="D17" s="42">
        <v>274</v>
      </c>
      <c r="E17" s="44">
        <f t="shared" si="0"/>
        <v>32</v>
      </c>
      <c r="F17" s="45">
        <f t="shared" si="1"/>
        <v>0</v>
      </c>
      <c r="G17" s="46">
        <f t="shared" si="2"/>
        <v>0</v>
      </c>
    </row>
    <row r="18" spans="1:7" x14ac:dyDescent="0.2">
      <c r="A18" s="33"/>
      <c r="B18" s="47" t="s">
        <v>47</v>
      </c>
      <c r="C18" s="48">
        <v>51396</v>
      </c>
      <c r="D18" s="48">
        <v>507</v>
      </c>
      <c r="E18" s="50">
        <f t="shared" si="0"/>
        <v>59.3</v>
      </c>
      <c r="F18" s="51">
        <f t="shared" si="1"/>
        <v>0</v>
      </c>
      <c r="G18" s="52">
        <f t="shared" si="2"/>
        <v>0</v>
      </c>
    </row>
    <row r="19" spans="1:7" x14ac:dyDescent="0.2">
      <c r="A19" s="33"/>
      <c r="B19" s="41" t="s">
        <v>48</v>
      </c>
      <c r="C19" s="42">
        <v>29440</v>
      </c>
      <c r="D19" s="42">
        <v>516</v>
      </c>
      <c r="E19" s="44">
        <f t="shared" si="0"/>
        <v>60.4</v>
      </c>
      <c r="F19" s="45">
        <f t="shared" si="1"/>
        <v>0</v>
      </c>
      <c r="G19" s="46">
        <f t="shared" si="2"/>
        <v>0</v>
      </c>
    </row>
    <row r="20" spans="1:7" x14ac:dyDescent="0.2">
      <c r="A20" s="33"/>
      <c r="B20" s="47" t="s">
        <v>49</v>
      </c>
      <c r="C20" s="48">
        <v>23922</v>
      </c>
      <c r="D20" s="48">
        <v>906</v>
      </c>
      <c r="E20" s="50">
        <f t="shared" si="0"/>
        <v>106</v>
      </c>
      <c r="F20" s="51">
        <f t="shared" si="1"/>
        <v>143532</v>
      </c>
      <c r="G20" s="52">
        <f t="shared" si="2"/>
        <v>197483.97585095506</v>
      </c>
    </row>
    <row r="21" spans="1:7" x14ac:dyDescent="0.2">
      <c r="A21" s="33"/>
      <c r="B21" s="41" t="s">
        <v>50</v>
      </c>
      <c r="C21" s="42">
        <v>15582</v>
      </c>
      <c r="D21" s="42">
        <v>1003</v>
      </c>
      <c r="E21" s="44">
        <f t="shared" si="0"/>
        <v>117.3</v>
      </c>
      <c r="F21" s="45">
        <f t="shared" si="1"/>
        <v>269568.59999999998</v>
      </c>
      <c r="G21" s="46">
        <f t="shared" si="2"/>
        <v>370896.23841774487</v>
      </c>
    </row>
    <row r="22" spans="1:7" x14ac:dyDescent="0.2">
      <c r="A22" s="33"/>
      <c r="B22" s="47" t="s">
        <v>51</v>
      </c>
      <c r="C22" s="48">
        <v>175766</v>
      </c>
      <c r="D22" s="48">
        <v>790</v>
      </c>
      <c r="E22" s="50">
        <f t="shared" si="0"/>
        <v>92.4</v>
      </c>
      <c r="F22" s="51">
        <f t="shared" si="1"/>
        <v>0</v>
      </c>
      <c r="G22" s="52">
        <f t="shared" si="2"/>
        <v>0</v>
      </c>
    </row>
    <row r="23" spans="1:7" x14ac:dyDescent="0.2">
      <c r="A23" s="33"/>
      <c r="B23" s="41" t="s">
        <v>52</v>
      </c>
      <c r="C23" s="42">
        <v>414605</v>
      </c>
      <c r="D23" s="42">
        <v>1787</v>
      </c>
      <c r="E23" s="44">
        <f t="shared" si="0"/>
        <v>209</v>
      </c>
      <c r="F23" s="45">
        <f t="shared" si="1"/>
        <v>45191945</v>
      </c>
      <c r="G23" s="46">
        <f t="shared" si="2"/>
        <v>62179060.941376761</v>
      </c>
    </row>
    <row r="24" spans="1:7" x14ac:dyDescent="0.2">
      <c r="A24" s="33"/>
      <c r="B24" s="47" t="s">
        <v>53</v>
      </c>
      <c r="C24" s="48">
        <v>136810</v>
      </c>
      <c r="D24" s="48">
        <v>466</v>
      </c>
      <c r="E24" s="50">
        <f t="shared" si="0"/>
        <v>54.5</v>
      </c>
      <c r="F24" s="51">
        <f t="shared" si="1"/>
        <v>0</v>
      </c>
      <c r="G24" s="52">
        <f t="shared" si="2"/>
        <v>0</v>
      </c>
    </row>
    <row r="25" spans="1:7" x14ac:dyDescent="0.2">
      <c r="A25" s="33"/>
      <c r="B25" s="41" t="s">
        <v>54</v>
      </c>
      <c r="C25" s="42">
        <v>84876</v>
      </c>
      <c r="D25" s="42">
        <v>502</v>
      </c>
      <c r="E25" s="44">
        <f t="shared" si="0"/>
        <v>58.7</v>
      </c>
      <c r="F25" s="45">
        <f t="shared" si="1"/>
        <v>0</v>
      </c>
      <c r="G25" s="46">
        <f t="shared" si="2"/>
        <v>0</v>
      </c>
    </row>
    <row r="26" spans="1:7" x14ac:dyDescent="0.2">
      <c r="A26" s="33"/>
      <c r="B26" s="47" t="s">
        <v>55</v>
      </c>
      <c r="C26" s="48">
        <v>194845</v>
      </c>
      <c r="D26" s="48">
        <v>1165</v>
      </c>
      <c r="E26" s="50">
        <f t="shared" si="0"/>
        <v>136.30000000000001</v>
      </c>
      <c r="F26" s="51">
        <f t="shared" si="1"/>
        <v>7072873.5000000019</v>
      </c>
      <c r="G26" s="52">
        <f t="shared" si="2"/>
        <v>9731482.7318706643</v>
      </c>
    </row>
    <row r="27" spans="1:7" x14ac:dyDescent="0.2">
      <c r="A27" s="33"/>
      <c r="B27" s="41" t="s">
        <v>56</v>
      </c>
      <c r="C27" s="42">
        <v>269615</v>
      </c>
      <c r="D27" s="42">
        <v>723</v>
      </c>
      <c r="E27" s="44">
        <f t="shared" si="0"/>
        <v>84.6</v>
      </c>
      <c r="F27" s="45">
        <f t="shared" si="1"/>
        <v>0</v>
      </c>
      <c r="G27" s="46">
        <f t="shared" si="2"/>
        <v>0</v>
      </c>
    </row>
    <row r="28" spans="1:7" x14ac:dyDescent="0.2">
      <c r="A28" s="33"/>
      <c r="B28" s="47" t="s">
        <v>57</v>
      </c>
      <c r="C28" s="48">
        <v>242937</v>
      </c>
      <c r="D28" s="48">
        <v>1598</v>
      </c>
      <c r="E28" s="50">
        <f t="shared" si="0"/>
        <v>186.9</v>
      </c>
      <c r="F28" s="51">
        <f t="shared" si="1"/>
        <v>21111225.300000001</v>
      </c>
      <c r="G28" s="52">
        <f t="shared" si="2"/>
        <v>29046684.414132539</v>
      </c>
    </row>
    <row r="29" spans="1:7" x14ac:dyDescent="0.2">
      <c r="A29" s="33"/>
      <c r="B29" s="41" t="s">
        <v>58</v>
      </c>
      <c r="C29" s="42">
        <v>71066</v>
      </c>
      <c r="D29" s="42">
        <v>1037</v>
      </c>
      <c r="E29" s="44">
        <f t="shared" si="0"/>
        <v>121.3</v>
      </c>
      <c r="F29" s="45">
        <f t="shared" si="1"/>
        <v>1513705.7999999998</v>
      </c>
      <c r="G29" s="46">
        <f t="shared" si="2"/>
        <v>2082689.850713782</v>
      </c>
    </row>
    <row r="30" spans="1:7" x14ac:dyDescent="0.2">
      <c r="A30" s="33"/>
      <c r="B30" s="47" t="s">
        <v>59</v>
      </c>
      <c r="C30" s="48">
        <v>24018</v>
      </c>
      <c r="D30" s="48">
        <v>426</v>
      </c>
      <c r="E30" s="50">
        <f t="shared" si="0"/>
        <v>49.8</v>
      </c>
      <c r="F30" s="51">
        <f t="shared" si="1"/>
        <v>0</v>
      </c>
      <c r="G30" s="52">
        <f t="shared" si="2"/>
        <v>0</v>
      </c>
    </row>
    <row r="31" spans="1:7" x14ac:dyDescent="0.2">
      <c r="A31" s="33"/>
      <c r="B31" s="41" t="s">
        <v>60</v>
      </c>
      <c r="C31" s="42">
        <v>82978</v>
      </c>
      <c r="D31" s="42">
        <v>642</v>
      </c>
      <c r="E31" s="44">
        <f t="shared" si="0"/>
        <v>75.099999999999994</v>
      </c>
      <c r="F31" s="45">
        <f t="shared" si="1"/>
        <v>0</v>
      </c>
      <c r="G31" s="46">
        <f t="shared" si="2"/>
        <v>0</v>
      </c>
    </row>
    <row r="32" spans="1:7" ht="13.5" customHeight="1" x14ac:dyDescent="0.2">
      <c r="B32" s="53" t="s">
        <v>61</v>
      </c>
      <c r="C32" s="54">
        <v>3083011</v>
      </c>
      <c r="D32" s="54">
        <v>855</v>
      </c>
      <c r="E32" s="56">
        <f t="shared" si="0"/>
        <v>100</v>
      </c>
      <c r="F32" s="57">
        <f>SUM(F6:F31)</f>
        <v>86611930.799999997</v>
      </c>
      <c r="G32" s="58">
        <f>SUM(G6:G31)</f>
        <v>119168327.97224167</v>
      </c>
    </row>
    <row r="33" spans="2:2" x14ac:dyDescent="0.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3.25" customHeight="1" x14ac:dyDescent="0.35">
      <c r="B1" s="15" t="s">
        <v>68</v>
      </c>
      <c r="C1" s="15"/>
      <c r="D1" s="15"/>
      <c r="E1" s="17"/>
      <c r="H1" s="16" t="str">
        <f>Info!$C$28</f>
        <v>FA_2017_20160519</v>
      </c>
    </row>
    <row r="2" spans="1:8" ht="23.25" customHeight="1" x14ac:dyDescent="0.2">
      <c r="B2" s="18" t="str">
        <f>"Reference year "&amp;Info!C30</f>
        <v>Reference year 2017</v>
      </c>
      <c r="C2" s="18"/>
      <c r="D2" s="18"/>
      <c r="G2" s="60" t="s">
        <v>69</v>
      </c>
      <c r="H2" s="20">
        <f>GCC_Total!G2/6</f>
        <v>59584163.986120827</v>
      </c>
    </row>
    <row r="3" spans="1:8" ht="23.25" customHeight="1" x14ac:dyDescent="0.2">
      <c r="B3" s="21" t="s">
        <v>70</v>
      </c>
      <c r="C3" s="21"/>
      <c r="D3" s="21"/>
      <c r="E3" s="21"/>
      <c r="F3" s="21"/>
      <c r="H3" s="22" t="s">
        <v>71</v>
      </c>
    </row>
    <row r="4" spans="1:8" ht="51" customHeight="1" x14ac:dyDescent="0.2">
      <c r="B4" s="23"/>
      <c r="C4" s="24" t="s">
        <v>72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 x14ac:dyDescent="0.2">
      <c r="A5" s="13"/>
      <c r="B5" s="28" t="s">
        <v>34</v>
      </c>
      <c r="C5" s="29">
        <v>2014</v>
      </c>
      <c r="D5" s="29">
        <f>GCC_1!D5</f>
        <v>2014</v>
      </c>
      <c r="E5" s="30"/>
      <c r="F5" s="30"/>
      <c r="G5" s="31"/>
      <c r="H5" s="32"/>
    </row>
    <row r="6" spans="1:8" x14ac:dyDescent="0.2">
      <c r="A6" s="33"/>
      <c r="B6" s="34" t="s">
        <v>35</v>
      </c>
      <c r="C6" s="35">
        <v>36676</v>
      </c>
      <c r="D6" s="61">
        <f>GCC_1!D6</f>
        <v>1446354</v>
      </c>
      <c r="E6" s="36">
        <f t="shared" ref="E6:E32" si="0">C6/D6</f>
        <v>2.5357554236376433E-2</v>
      </c>
      <c r="F6" s="37">
        <f t="shared" ref="F6:F32" si="1">ROUND(E6/E$32*100,1)</f>
        <v>44.8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 x14ac:dyDescent="0.2">
      <c r="A7" s="33"/>
      <c r="B7" s="41" t="s">
        <v>36</v>
      </c>
      <c r="C7" s="42">
        <v>100883</v>
      </c>
      <c r="D7" s="62">
        <f>GCC_1!D7</f>
        <v>1009418</v>
      </c>
      <c r="E7" s="43">
        <f t="shared" si="0"/>
        <v>9.9941748611576176E-2</v>
      </c>
      <c r="F7" s="44">
        <f t="shared" si="1"/>
        <v>176.6</v>
      </c>
      <c r="G7" s="45">
        <f t="shared" si="2"/>
        <v>7727637.7999999998</v>
      </c>
      <c r="H7" s="46">
        <f t="shared" si="3"/>
        <v>20512416.644259758</v>
      </c>
    </row>
    <row r="8" spans="1:8" x14ac:dyDescent="0.2">
      <c r="A8" s="33"/>
      <c r="B8" s="47" t="s">
        <v>37</v>
      </c>
      <c r="C8" s="48">
        <v>37020</v>
      </c>
      <c r="D8" s="63">
        <f>GCC_1!D8</f>
        <v>394604</v>
      </c>
      <c r="E8" s="49">
        <f t="shared" si="0"/>
        <v>9.381557206718634E-2</v>
      </c>
      <c r="F8" s="50">
        <f t="shared" si="1"/>
        <v>165.8</v>
      </c>
      <c r="G8" s="51">
        <f t="shared" si="2"/>
        <v>2435916.0000000005</v>
      </c>
      <c r="H8" s="52">
        <f t="shared" si="3"/>
        <v>6465950.5524985483</v>
      </c>
    </row>
    <row r="9" spans="1:8" x14ac:dyDescent="0.2">
      <c r="A9" s="33"/>
      <c r="B9" s="41" t="s">
        <v>38</v>
      </c>
      <c r="C9" s="42">
        <v>4665</v>
      </c>
      <c r="D9" s="62">
        <f>GCC_1!D9</f>
        <v>36008</v>
      </c>
      <c r="E9" s="43">
        <f t="shared" si="0"/>
        <v>0.12955454343479228</v>
      </c>
      <c r="F9" s="44">
        <f t="shared" si="1"/>
        <v>228.9</v>
      </c>
      <c r="G9" s="45">
        <f t="shared" si="2"/>
        <v>601318.5</v>
      </c>
      <c r="H9" s="46">
        <f t="shared" si="3"/>
        <v>1596153.4335759515</v>
      </c>
    </row>
    <row r="10" spans="1:8" x14ac:dyDescent="0.2">
      <c r="A10" s="33"/>
      <c r="B10" s="47" t="s">
        <v>39</v>
      </c>
      <c r="C10" s="48">
        <v>13163</v>
      </c>
      <c r="D10" s="63">
        <f>GCC_1!D10</f>
        <v>152759</v>
      </c>
      <c r="E10" s="49">
        <f t="shared" si="0"/>
        <v>8.6168409062641158E-2</v>
      </c>
      <c r="F10" s="50">
        <f t="shared" si="1"/>
        <v>152.30000000000001</v>
      </c>
      <c r="G10" s="51">
        <f t="shared" si="2"/>
        <v>688424.90000000014</v>
      </c>
      <c r="H10" s="52">
        <f t="shared" si="3"/>
        <v>1827370.6328579304</v>
      </c>
    </row>
    <row r="11" spans="1:8" x14ac:dyDescent="0.2">
      <c r="A11" s="33"/>
      <c r="B11" s="41" t="s">
        <v>40</v>
      </c>
      <c r="C11" s="42">
        <v>4798</v>
      </c>
      <c r="D11" s="62">
        <f>GCC_1!D11</f>
        <v>36834</v>
      </c>
      <c r="E11" s="43">
        <f t="shared" si="0"/>
        <v>0.13026008579030243</v>
      </c>
      <c r="F11" s="44">
        <f t="shared" si="1"/>
        <v>230.2</v>
      </c>
      <c r="G11" s="45">
        <f t="shared" si="2"/>
        <v>624699.6</v>
      </c>
      <c r="H11" s="46">
        <f t="shared" si="3"/>
        <v>1658216.7545045156</v>
      </c>
    </row>
    <row r="12" spans="1:8" x14ac:dyDescent="0.2">
      <c r="A12" s="33"/>
      <c r="B12" s="47" t="s">
        <v>41</v>
      </c>
      <c r="C12" s="48">
        <v>3580</v>
      </c>
      <c r="D12" s="63">
        <f>GCC_1!D12</f>
        <v>42080</v>
      </c>
      <c r="E12" s="49">
        <f t="shared" si="0"/>
        <v>8.5076045627376432E-2</v>
      </c>
      <c r="F12" s="50">
        <f t="shared" si="1"/>
        <v>150.30000000000001</v>
      </c>
      <c r="G12" s="51">
        <f t="shared" si="2"/>
        <v>180074.00000000003</v>
      </c>
      <c r="H12" s="52">
        <f t="shared" si="3"/>
        <v>477992.50047646294</v>
      </c>
    </row>
    <row r="13" spans="1:8" x14ac:dyDescent="0.2">
      <c r="A13" s="33"/>
      <c r="B13" s="41" t="s">
        <v>42</v>
      </c>
      <c r="C13" s="42">
        <v>2517</v>
      </c>
      <c r="D13" s="62">
        <f>GCC_1!D13</f>
        <v>39794</v>
      </c>
      <c r="E13" s="43">
        <f t="shared" si="0"/>
        <v>6.3250741317786602E-2</v>
      </c>
      <c r="F13" s="44">
        <f t="shared" si="1"/>
        <v>111.8</v>
      </c>
      <c r="G13" s="45">
        <f t="shared" si="2"/>
        <v>29700.599999999991</v>
      </c>
      <c r="H13" s="46">
        <f t="shared" si="3"/>
        <v>78837.944731894822</v>
      </c>
    </row>
    <row r="14" spans="1:8" x14ac:dyDescent="0.2">
      <c r="A14" s="33"/>
      <c r="B14" s="47" t="s">
        <v>43</v>
      </c>
      <c r="C14" s="48">
        <v>5829</v>
      </c>
      <c r="D14" s="63">
        <f>GCC_1!D14</f>
        <v>120089</v>
      </c>
      <c r="E14" s="49">
        <f t="shared" si="0"/>
        <v>4.8539000241487565E-2</v>
      </c>
      <c r="F14" s="50">
        <f t="shared" si="1"/>
        <v>85.8</v>
      </c>
      <c r="G14" s="51">
        <f t="shared" si="2"/>
        <v>0</v>
      </c>
      <c r="H14" s="52">
        <f t="shared" si="3"/>
        <v>0</v>
      </c>
    </row>
    <row r="15" spans="1:8" x14ac:dyDescent="0.2">
      <c r="A15" s="33"/>
      <c r="B15" s="41" t="s">
        <v>44</v>
      </c>
      <c r="C15" s="42">
        <v>30968</v>
      </c>
      <c r="D15" s="62">
        <f>GCC_1!D15</f>
        <v>303377</v>
      </c>
      <c r="E15" s="43">
        <f t="shared" si="0"/>
        <v>0.10207761300296331</v>
      </c>
      <c r="F15" s="44">
        <f t="shared" si="1"/>
        <v>180.4</v>
      </c>
      <c r="G15" s="45">
        <f t="shared" si="2"/>
        <v>2489827.2000000002</v>
      </c>
      <c r="H15" s="46">
        <f t="shared" si="3"/>
        <v>6609053.6617296785</v>
      </c>
    </row>
    <row r="16" spans="1:8" x14ac:dyDescent="0.2">
      <c r="A16" s="33"/>
      <c r="B16" s="47" t="s">
        <v>45</v>
      </c>
      <c r="C16" s="48">
        <v>8981</v>
      </c>
      <c r="D16" s="63">
        <f>GCC_1!D16</f>
        <v>263719</v>
      </c>
      <c r="E16" s="49">
        <f t="shared" si="0"/>
        <v>3.4055187529150342E-2</v>
      </c>
      <c r="F16" s="50">
        <f t="shared" si="1"/>
        <v>60.2</v>
      </c>
      <c r="G16" s="51">
        <f t="shared" si="2"/>
        <v>0</v>
      </c>
      <c r="H16" s="52">
        <f t="shared" si="3"/>
        <v>0</v>
      </c>
    </row>
    <row r="17" spans="1:8" x14ac:dyDescent="0.2">
      <c r="A17" s="33"/>
      <c r="B17" s="41" t="s">
        <v>46</v>
      </c>
      <c r="C17" s="42">
        <v>707</v>
      </c>
      <c r="D17" s="62">
        <f>GCC_1!D17</f>
        <v>190580</v>
      </c>
      <c r="E17" s="43">
        <f t="shared" si="0"/>
        <v>3.709728198132018E-3</v>
      </c>
      <c r="F17" s="44">
        <f t="shared" si="1"/>
        <v>6.6</v>
      </c>
      <c r="G17" s="45">
        <f t="shared" si="2"/>
        <v>0</v>
      </c>
      <c r="H17" s="46">
        <f t="shared" si="3"/>
        <v>0</v>
      </c>
    </row>
    <row r="18" spans="1:8" x14ac:dyDescent="0.2">
      <c r="A18" s="33"/>
      <c r="B18" s="47" t="s">
        <v>47</v>
      </c>
      <c r="C18" s="48">
        <v>5229</v>
      </c>
      <c r="D18" s="63">
        <f>GCC_1!D18</f>
        <v>281301</v>
      </c>
      <c r="E18" s="49">
        <f t="shared" si="0"/>
        <v>1.8588629261893842E-2</v>
      </c>
      <c r="F18" s="50">
        <f t="shared" si="1"/>
        <v>32.799999999999997</v>
      </c>
      <c r="G18" s="51">
        <f t="shared" si="2"/>
        <v>0</v>
      </c>
      <c r="H18" s="52">
        <f t="shared" si="3"/>
        <v>0</v>
      </c>
    </row>
    <row r="19" spans="1:8" x14ac:dyDescent="0.2">
      <c r="A19" s="33"/>
      <c r="B19" s="41" t="s">
        <v>48</v>
      </c>
      <c r="C19" s="42">
        <v>2297</v>
      </c>
      <c r="D19" s="62">
        <f>GCC_1!D19</f>
        <v>79417</v>
      </c>
      <c r="E19" s="43">
        <f t="shared" si="0"/>
        <v>2.8923278391276428E-2</v>
      </c>
      <c r="F19" s="44">
        <f t="shared" si="1"/>
        <v>51.1</v>
      </c>
      <c r="G19" s="45">
        <f t="shared" si="2"/>
        <v>0</v>
      </c>
      <c r="H19" s="46">
        <f t="shared" si="3"/>
        <v>0</v>
      </c>
    </row>
    <row r="20" spans="1:8" x14ac:dyDescent="0.2">
      <c r="A20" s="33"/>
      <c r="B20" s="47" t="s">
        <v>49</v>
      </c>
      <c r="C20" s="48">
        <v>6705</v>
      </c>
      <c r="D20" s="63">
        <f>GCC_1!D20</f>
        <v>54064</v>
      </c>
      <c r="E20" s="49">
        <f t="shared" si="0"/>
        <v>0.1240196803788103</v>
      </c>
      <c r="F20" s="50">
        <f t="shared" si="1"/>
        <v>219.1</v>
      </c>
      <c r="G20" s="51">
        <f t="shared" si="2"/>
        <v>798565.5</v>
      </c>
      <c r="H20" s="52">
        <f t="shared" si="3"/>
        <v>2119730.3338585068</v>
      </c>
    </row>
    <row r="21" spans="1:8" x14ac:dyDescent="0.2">
      <c r="A21" s="33"/>
      <c r="B21" s="41" t="s">
        <v>50</v>
      </c>
      <c r="C21" s="42">
        <v>3394</v>
      </c>
      <c r="D21" s="62">
        <f>GCC_1!D21</f>
        <v>15854</v>
      </c>
      <c r="E21" s="43">
        <f t="shared" si="0"/>
        <v>0.21407846600227073</v>
      </c>
      <c r="F21" s="44">
        <f t="shared" si="1"/>
        <v>378.3</v>
      </c>
      <c r="G21" s="45">
        <f t="shared" si="2"/>
        <v>944550.20000000007</v>
      </c>
      <c r="H21" s="46">
        <f t="shared" si="3"/>
        <v>2507235.4250116237</v>
      </c>
    </row>
    <row r="22" spans="1:8" x14ac:dyDescent="0.2">
      <c r="A22" s="33"/>
      <c r="B22" s="47" t="s">
        <v>51</v>
      </c>
      <c r="C22" s="48">
        <v>33616</v>
      </c>
      <c r="D22" s="63">
        <f>GCC_1!D22</f>
        <v>495824</v>
      </c>
      <c r="E22" s="49">
        <f t="shared" si="0"/>
        <v>6.779825099228759E-2</v>
      </c>
      <c r="F22" s="50">
        <f t="shared" si="1"/>
        <v>119.8</v>
      </c>
      <c r="G22" s="51">
        <f t="shared" si="2"/>
        <v>665596.79999999993</v>
      </c>
      <c r="H22" s="52">
        <f t="shared" si="3"/>
        <v>1766775.2076431473</v>
      </c>
    </row>
    <row r="23" spans="1:8" x14ac:dyDescent="0.2">
      <c r="A23" s="33"/>
      <c r="B23" s="41" t="s">
        <v>52</v>
      </c>
      <c r="C23" s="42">
        <v>24678</v>
      </c>
      <c r="D23" s="62">
        <f>GCC_1!D23</f>
        <v>195886</v>
      </c>
      <c r="E23" s="43">
        <f t="shared" si="0"/>
        <v>0.12598143818343321</v>
      </c>
      <c r="F23" s="44">
        <f t="shared" si="1"/>
        <v>222.6</v>
      </c>
      <c r="G23" s="45">
        <f t="shared" si="2"/>
        <v>3025522.8</v>
      </c>
      <c r="H23" s="46">
        <f t="shared" si="3"/>
        <v>8031016.1845716145</v>
      </c>
    </row>
    <row r="24" spans="1:8" x14ac:dyDescent="0.2">
      <c r="A24" s="33"/>
      <c r="B24" s="47" t="s">
        <v>53</v>
      </c>
      <c r="C24" s="48">
        <v>18140</v>
      </c>
      <c r="D24" s="63">
        <f>GCC_1!D24</f>
        <v>645277</v>
      </c>
      <c r="E24" s="49">
        <f t="shared" si="0"/>
        <v>2.8111958120311122E-2</v>
      </c>
      <c r="F24" s="50">
        <f t="shared" si="1"/>
        <v>49.7</v>
      </c>
      <c r="G24" s="51">
        <f t="shared" si="2"/>
        <v>0</v>
      </c>
      <c r="H24" s="52">
        <f t="shared" si="3"/>
        <v>0</v>
      </c>
    </row>
    <row r="25" spans="1:8" x14ac:dyDescent="0.2">
      <c r="A25" s="33"/>
      <c r="B25" s="41" t="s">
        <v>54</v>
      </c>
      <c r="C25" s="42">
        <v>23795</v>
      </c>
      <c r="D25" s="62">
        <f>GCC_1!D25</f>
        <v>263733</v>
      </c>
      <c r="E25" s="43">
        <f t="shared" si="0"/>
        <v>9.0223824853165893E-2</v>
      </c>
      <c r="F25" s="44">
        <f t="shared" si="1"/>
        <v>159.4</v>
      </c>
      <c r="G25" s="45">
        <f t="shared" si="2"/>
        <v>1413423.0000000002</v>
      </c>
      <c r="H25" s="46">
        <f t="shared" si="3"/>
        <v>3751821.9954071301</v>
      </c>
    </row>
    <row r="26" spans="1:8" x14ac:dyDescent="0.2">
      <c r="A26" s="33"/>
      <c r="B26" s="47" t="s">
        <v>55</v>
      </c>
      <c r="C26" s="48">
        <v>15436</v>
      </c>
      <c r="D26" s="63">
        <f>GCC_1!D26</f>
        <v>350363</v>
      </c>
      <c r="E26" s="49">
        <f t="shared" si="0"/>
        <v>4.4057163570354177E-2</v>
      </c>
      <c r="F26" s="50">
        <f t="shared" si="1"/>
        <v>77.8</v>
      </c>
      <c r="G26" s="51">
        <f t="shared" si="2"/>
        <v>0</v>
      </c>
      <c r="H26" s="52">
        <f t="shared" si="3"/>
        <v>0</v>
      </c>
    </row>
    <row r="27" spans="1:8" x14ac:dyDescent="0.2">
      <c r="A27" s="33"/>
      <c r="B27" s="41" t="s">
        <v>56</v>
      </c>
      <c r="C27" s="42">
        <v>39242</v>
      </c>
      <c r="D27" s="62">
        <f>GCC_1!D27</f>
        <v>761446</v>
      </c>
      <c r="E27" s="43">
        <f t="shared" si="0"/>
        <v>5.1536156208056773E-2</v>
      </c>
      <c r="F27" s="44">
        <f t="shared" si="1"/>
        <v>91.1</v>
      </c>
      <c r="G27" s="45">
        <f t="shared" si="2"/>
        <v>0</v>
      </c>
      <c r="H27" s="46">
        <f t="shared" si="3"/>
        <v>0</v>
      </c>
    </row>
    <row r="28" spans="1:8" x14ac:dyDescent="0.2">
      <c r="A28" s="33"/>
      <c r="B28" s="47" t="s">
        <v>57</v>
      </c>
      <c r="C28" s="48">
        <v>20485</v>
      </c>
      <c r="D28" s="63">
        <f>GCC_1!D28</f>
        <v>331763</v>
      </c>
      <c r="E28" s="49">
        <f t="shared" si="0"/>
        <v>6.1745884863592386E-2</v>
      </c>
      <c r="F28" s="50">
        <f t="shared" si="1"/>
        <v>109.1</v>
      </c>
      <c r="G28" s="51">
        <f t="shared" si="2"/>
        <v>186413.49999999988</v>
      </c>
      <c r="H28" s="52">
        <f t="shared" si="3"/>
        <v>494820.21273237135</v>
      </c>
    </row>
    <row r="29" spans="1:8" x14ac:dyDescent="0.2">
      <c r="A29" s="33"/>
      <c r="B29" s="41" t="s">
        <v>58</v>
      </c>
      <c r="C29" s="42">
        <v>9971</v>
      </c>
      <c r="D29" s="62">
        <f>GCC_1!D29</f>
        <v>177327</v>
      </c>
      <c r="E29" s="43">
        <f t="shared" si="0"/>
        <v>5.6229451803729832E-2</v>
      </c>
      <c r="F29" s="44">
        <f t="shared" si="1"/>
        <v>99.4</v>
      </c>
      <c r="G29" s="45">
        <f t="shared" si="2"/>
        <v>0</v>
      </c>
      <c r="H29" s="46">
        <f t="shared" si="3"/>
        <v>0</v>
      </c>
    </row>
    <row r="30" spans="1:8" x14ac:dyDescent="0.2">
      <c r="A30" s="33"/>
      <c r="B30" s="47" t="s">
        <v>59</v>
      </c>
      <c r="C30" s="48">
        <v>5874</v>
      </c>
      <c r="D30" s="63">
        <f>GCC_1!D30</f>
        <v>477385</v>
      </c>
      <c r="E30" s="49">
        <f t="shared" si="0"/>
        <v>1.2304534076269677E-2</v>
      </c>
      <c r="F30" s="50">
        <f t="shared" si="1"/>
        <v>21.7</v>
      </c>
      <c r="G30" s="51">
        <f t="shared" si="2"/>
        <v>0</v>
      </c>
      <c r="H30" s="52">
        <f t="shared" si="3"/>
        <v>0</v>
      </c>
    </row>
    <row r="31" spans="1:8" x14ac:dyDescent="0.2">
      <c r="A31" s="33"/>
      <c r="B31" s="41" t="s">
        <v>60</v>
      </c>
      <c r="C31" s="42">
        <v>7547</v>
      </c>
      <c r="D31" s="62">
        <f>GCC_1!D31</f>
        <v>72410</v>
      </c>
      <c r="E31" s="43">
        <f t="shared" si="0"/>
        <v>0.10422593564424804</v>
      </c>
      <c r="F31" s="44">
        <f t="shared" si="1"/>
        <v>184.2</v>
      </c>
      <c r="G31" s="45">
        <f t="shared" si="2"/>
        <v>635457.39999999991</v>
      </c>
      <c r="H31" s="46">
        <f t="shared" si="3"/>
        <v>1686772.5022616913</v>
      </c>
    </row>
    <row r="32" spans="1:8" ht="13.5" customHeight="1" x14ac:dyDescent="0.2">
      <c r="B32" s="53" t="s">
        <v>61</v>
      </c>
      <c r="C32" s="54">
        <v>466196</v>
      </c>
      <c r="D32" s="64">
        <f>SUM(D6:D31)</f>
        <v>8237666</v>
      </c>
      <c r="E32" s="55">
        <f t="shared" si="0"/>
        <v>5.6593214631425942E-2</v>
      </c>
      <c r="F32" s="56">
        <f t="shared" si="1"/>
        <v>100</v>
      </c>
      <c r="G32" s="57">
        <f>SUM(G6:G31)</f>
        <v>22447127.800000001</v>
      </c>
      <c r="H32" s="58">
        <f>SUM(H6:H31)</f>
        <v>59584163.98612082</v>
      </c>
    </row>
    <row r="33" spans="2:2" x14ac:dyDescent="0.2">
      <c r="B33" s="59"/>
    </row>
  </sheetData>
  <conditionalFormatting sqref="C5:C31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2.5" customHeight="1" x14ac:dyDescent="0.35">
      <c r="B1" s="15" t="s">
        <v>73</v>
      </c>
      <c r="C1" s="15"/>
      <c r="D1" s="15"/>
      <c r="H1" s="16" t="str">
        <f>Info!$C$28</f>
        <v>FA_2017_20160519</v>
      </c>
    </row>
    <row r="2" spans="1:8" ht="22.5" customHeight="1" x14ac:dyDescent="0.2">
      <c r="B2" s="18" t="str">
        <f>"Reference year "&amp;Info!C30</f>
        <v>Reference year 2017</v>
      </c>
      <c r="C2" s="18"/>
      <c r="D2" s="18"/>
      <c r="E2" s="14"/>
      <c r="F2" s="14"/>
      <c r="G2" s="60" t="s">
        <v>74</v>
      </c>
      <c r="H2" s="20">
        <f>GCC_Total!G2/6</f>
        <v>59584163.986120827</v>
      </c>
    </row>
    <row r="3" spans="1:8" ht="22.5" customHeight="1" x14ac:dyDescent="0.2">
      <c r="H3" s="22" t="s">
        <v>71</v>
      </c>
    </row>
    <row r="4" spans="1:8" ht="38.25" customHeight="1" x14ac:dyDescent="0.2">
      <c r="B4" s="23"/>
      <c r="C4" s="24" t="s">
        <v>29</v>
      </c>
      <c r="D4" s="24" t="s">
        <v>75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 x14ac:dyDescent="0.2">
      <c r="A5" s="13"/>
      <c r="B5" s="28" t="s">
        <v>34</v>
      </c>
      <c r="C5" s="29">
        <v>2014</v>
      </c>
      <c r="D5" s="29">
        <v>2014</v>
      </c>
      <c r="E5" s="30"/>
      <c r="F5" s="30"/>
      <c r="G5" s="31"/>
      <c r="H5" s="32"/>
    </row>
    <row r="6" spans="1:8" x14ac:dyDescent="0.2">
      <c r="A6" s="33"/>
      <c r="B6" s="34" t="s">
        <v>35</v>
      </c>
      <c r="C6" s="35">
        <v>1446354</v>
      </c>
      <c r="D6" s="35">
        <v>172895</v>
      </c>
      <c r="E6" s="36">
        <f t="shared" ref="E6:E32" si="0">D6/C6</f>
        <v>0.11953850855323109</v>
      </c>
      <c r="F6" s="37">
        <f t="shared" ref="F6:F32" si="1">ROUND(E6/E$32*100,1)</f>
        <v>23.8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 x14ac:dyDescent="0.2">
      <c r="A7" s="33"/>
      <c r="B7" s="41" t="s">
        <v>36</v>
      </c>
      <c r="C7" s="42">
        <v>1009418</v>
      </c>
      <c r="D7" s="42">
        <v>595956</v>
      </c>
      <c r="E7" s="43">
        <f t="shared" si="0"/>
        <v>0.59039565373314129</v>
      </c>
      <c r="F7" s="44">
        <f t="shared" si="1"/>
        <v>117.8</v>
      </c>
      <c r="G7" s="45">
        <f t="shared" si="2"/>
        <v>17967640.399999999</v>
      </c>
      <c r="H7" s="46">
        <f t="shared" si="3"/>
        <v>3764120.9866217929</v>
      </c>
    </row>
    <row r="8" spans="1:8" x14ac:dyDescent="0.2">
      <c r="A8" s="33"/>
      <c r="B8" s="47" t="s">
        <v>37</v>
      </c>
      <c r="C8" s="48">
        <v>394604</v>
      </c>
      <c r="D8" s="48">
        <v>149351</v>
      </c>
      <c r="E8" s="49">
        <f t="shared" si="0"/>
        <v>0.378483238892662</v>
      </c>
      <c r="F8" s="50">
        <f t="shared" si="1"/>
        <v>75.5</v>
      </c>
      <c r="G8" s="51">
        <f t="shared" si="2"/>
        <v>0</v>
      </c>
      <c r="H8" s="52">
        <f t="shared" si="3"/>
        <v>0</v>
      </c>
    </row>
    <row r="9" spans="1:8" x14ac:dyDescent="0.2">
      <c r="A9" s="33"/>
      <c r="B9" s="41" t="s">
        <v>38</v>
      </c>
      <c r="C9" s="42">
        <v>36008</v>
      </c>
      <c r="D9" s="42">
        <v>107657</v>
      </c>
      <c r="E9" s="43">
        <f t="shared" si="0"/>
        <v>2.9898078204843368</v>
      </c>
      <c r="F9" s="44">
        <f t="shared" si="1"/>
        <v>596.5</v>
      </c>
      <c r="G9" s="45">
        <f t="shared" si="2"/>
        <v>17877972</v>
      </c>
      <c r="H9" s="46">
        <f t="shared" si="3"/>
        <v>3745335.9542656918</v>
      </c>
    </row>
    <row r="10" spans="1:8" x14ac:dyDescent="0.2">
      <c r="A10" s="33"/>
      <c r="B10" s="47" t="s">
        <v>39</v>
      </c>
      <c r="C10" s="48">
        <v>152759</v>
      </c>
      <c r="D10" s="48">
        <v>90788</v>
      </c>
      <c r="E10" s="49">
        <f t="shared" si="0"/>
        <v>0.59432177482177806</v>
      </c>
      <c r="F10" s="50">
        <f t="shared" si="1"/>
        <v>118.6</v>
      </c>
      <c r="G10" s="51">
        <f t="shared" si="2"/>
        <v>2841317.399999999</v>
      </c>
      <c r="H10" s="52">
        <f t="shared" si="3"/>
        <v>595240.23282398644</v>
      </c>
    </row>
    <row r="11" spans="1:8" x14ac:dyDescent="0.2">
      <c r="A11" s="33"/>
      <c r="B11" s="41" t="s">
        <v>40</v>
      </c>
      <c r="C11" s="42">
        <v>36834</v>
      </c>
      <c r="D11" s="42">
        <v>49058</v>
      </c>
      <c r="E11" s="43">
        <f t="shared" si="0"/>
        <v>1.33186729651952</v>
      </c>
      <c r="F11" s="44">
        <f t="shared" si="1"/>
        <v>265.7</v>
      </c>
      <c r="G11" s="45">
        <f t="shared" si="2"/>
        <v>6103393.7999999998</v>
      </c>
      <c r="H11" s="46">
        <f t="shared" si="3"/>
        <v>1278627.1419477726</v>
      </c>
    </row>
    <row r="12" spans="1:8" x14ac:dyDescent="0.2">
      <c r="A12" s="33"/>
      <c r="B12" s="47" t="s">
        <v>41</v>
      </c>
      <c r="C12" s="48">
        <v>42080</v>
      </c>
      <c r="D12" s="48">
        <v>27585</v>
      </c>
      <c r="E12" s="49">
        <f t="shared" si="0"/>
        <v>0.65553707224334601</v>
      </c>
      <c r="F12" s="50">
        <f t="shared" si="1"/>
        <v>130.80000000000001</v>
      </c>
      <c r="G12" s="51">
        <f t="shared" si="2"/>
        <v>1296064.0000000005</v>
      </c>
      <c r="H12" s="52">
        <f t="shared" si="3"/>
        <v>271518.21796283219</v>
      </c>
    </row>
    <row r="13" spans="1:8" x14ac:dyDescent="0.2">
      <c r="A13" s="33"/>
      <c r="B13" s="41" t="s">
        <v>42</v>
      </c>
      <c r="C13" s="42">
        <v>39794</v>
      </c>
      <c r="D13" s="42">
        <v>68532</v>
      </c>
      <c r="E13" s="43">
        <f t="shared" si="0"/>
        <v>1.7221691712318441</v>
      </c>
      <c r="F13" s="44">
        <f t="shared" si="1"/>
        <v>343.6</v>
      </c>
      <c r="G13" s="45">
        <f t="shared" si="2"/>
        <v>9693818.4000000004</v>
      </c>
      <c r="H13" s="46">
        <f t="shared" si="3"/>
        <v>2030801.1774289794</v>
      </c>
    </row>
    <row r="14" spans="1:8" x14ac:dyDescent="0.2">
      <c r="A14" s="33"/>
      <c r="B14" s="47" t="s">
        <v>43</v>
      </c>
      <c r="C14" s="48">
        <v>120089</v>
      </c>
      <c r="D14" s="48">
        <v>23873</v>
      </c>
      <c r="E14" s="49">
        <f t="shared" si="0"/>
        <v>0.19879422761451923</v>
      </c>
      <c r="F14" s="50">
        <f t="shared" si="1"/>
        <v>39.700000000000003</v>
      </c>
      <c r="G14" s="51">
        <f t="shared" si="2"/>
        <v>0</v>
      </c>
      <c r="H14" s="52">
        <f t="shared" si="3"/>
        <v>0</v>
      </c>
    </row>
    <row r="15" spans="1:8" x14ac:dyDescent="0.2">
      <c r="A15" s="33"/>
      <c r="B15" s="41" t="s">
        <v>44</v>
      </c>
      <c r="C15" s="42">
        <v>303377</v>
      </c>
      <c r="D15" s="42">
        <v>167136</v>
      </c>
      <c r="E15" s="43">
        <f t="shared" si="0"/>
        <v>0.55091849415084204</v>
      </c>
      <c r="F15" s="44">
        <f t="shared" si="1"/>
        <v>109.9</v>
      </c>
      <c r="G15" s="45">
        <f t="shared" si="2"/>
        <v>3003432.3000000017</v>
      </c>
      <c r="H15" s="46">
        <f t="shared" si="3"/>
        <v>629202.40502630314</v>
      </c>
    </row>
    <row r="16" spans="1:8" x14ac:dyDescent="0.2">
      <c r="A16" s="33"/>
      <c r="B16" s="47" t="s">
        <v>45</v>
      </c>
      <c r="C16" s="48">
        <v>263719</v>
      </c>
      <c r="D16" s="48">
        <v>79045</v>
      </c>
      <c r="E16" s="49">
        <f t="shared" si="0"/>
        <v>0.29973191161804802</v>
      </c>
      <c r="F16" s="50">
        <f t="shared" si="1"/>
        <v>59.8</v>
      </c>
      <c r="G16" s="51">
        <f t="shared" si="2"/>
        <v>0</v>
      </c>
      <c r="H16" s="52">
        <f t="shared" si="3"/>
        <v>0</v>
      </c>
    </row>
    <row r="17" spans="1:8" x14ac:dyDescent="0.2">
      <c r="A17" s="33"/>
      <c r="B17" s="41" t="s">
        <v>46</v>
      </c>
      <c r="C17" s="42">
        <v>190580</v>
      </c>
      <c r="D17" s="42">
        <v>3695</v>
      </c>
      <c r="E17" s="43">
        <f t="shared" si="0"/>
        <v>1.9388183440025186E-2</v>
      </c>
      <c r="F17" s="44">
        <f t="shared" si="1"/>
        <v>3.9</v>
      </c>
      <c r="G17" s="45">
        <f t="shared" si="2"/>
        <v>0</v>
      </c>
      <c r="H17" s="46">
        <f t="shared" si="3"/>
        <v>0</v>
      </c>
    </row>
    <row r="18" spans="1:8" x14ac:dyDescent="0.2">
      <c r="A18" s="33"/>
      <c r="B18" s="47" t="s">
        <v>47</v>
      </c>
      <c r="C18" s="48">
        <v>281301</v>
      </c>
      <c r="D18" s="48">
        <v>51767</v>
      </c>
      <c r="E18" s="49">
        <f t="shared" si="0"/>
        <v>0.18402707420165587</v>
      </c>
      <c r="F18" s="50">
        <f t="shared" si="1"/>
        <v>36.700000000000003</v>
      </c>
      <c r="G18" s="51">
        <f t="shared" si="2"/>
        <v>0</v>
      </c>
      <c r="H18" s="52">
        <f t="shared" si="3"/>
        <v>0</v>
      </c>
    </row>
    <row r="19" spans="1:8" x14ac:dyDescent="0.2">
      <c r="A19" s="33"/>
      <c r="B19" s="41" t="s">
        <v>48</v>
      </c>
      <c r="C19" s="42">
        <v>79417</v>
      </c>
      <c r="D19" s="42">
        <v>29842</v>
      </c>
      <c r="E19" s="43">
        <f t="shared" si="0"/>
        <v>0.3757633755996827</v>
      </c>
      <c r="F19" s="44">
        <f t="shared" si="1"/>
        <v>75</v>
      </c>
      <c r="G19" s="45">
        <f t="shared" si="2"/>
        <v>0</v>
      </c>
      <c r="H19" s="46">
        <f t="shared" si="3"/>
        <v>0</v>
      </c>
    </row>
    <row r="20" spans="1:8" x14ac:dyDescent="0.2">
      <c r="A20" s="33"/>
      <c r="B20" s="47" t="s">
        <v>49</v>
      </c>
      <c r="C20" s="48">
        <v>54064</v>
      </c>
      <c r="D20" s="48">
        <v>24284</v>
      </c>
      <c r="E20" s="49">
        <f t="shared" si="0"/>
        <v>0.44917135247114531</v>
      </c>
      <c r="F20" s="50">
        <f t="shared" si="1"/>
        <v>89.6</v>
      </c>
      <c r="G20" s="51">
        <f t="shared" si="2"/>
        <v>0</v>
      </c>
      <c r="H20" s="52">
        <f t="shared" si="3"/>
        <v>0</v>
      </c>
    </row>
    <row r="21" spans="1:8" x14ac:dyDescent="0.2">
      <c r="A21" s="33"/>
      <c r="B21" s="41" t="s">
        <v>50</v>
      </c>
      <c r="C21" s="42">
        <v>15854</v>
      </c>
      <c r="D21" s="42">
        <v>17248</v>
      </c>
      <c r="E21" s="43">
        <f t="shared" si="0"/>
        <v>1.0879273369496656</v>
      </c>
      <c r="F21" s="44">
        <f t="shared" si="1"/>
        <v>217</v>
      </c>
      <c r="G21" s="45">
        <f t="shared" si="2"/>
        <v>1854918</v>
      </c>
      <c r="H21" s="46">
        <f t="shared" si="3"/>
        <v>388595.03066760639</v>
      </c>
    </row>
    <row r="22" spans="1:8" x14ac:dyDescent="0.2">
      <c r="A22" s="33"/>
      <c r="B22" s="47" t="s">
        <v>51</v>
      </c>
      <c r="C22" s="48">
        <v>495824</v>
      </c>
      <c r="D22" s="48">
        <v>203075</v>
      </c>
      <c r="E22" s="49">
        <f t="shared" si="0"/>
        <v>0.40957073477685629</v>
      </c>
      <c r="F22" s="50">
        <f t="shared" si="1"/>
        <v>81.7</v>
      </c>
      <c r="G22" s="51">
        <f t="shared" si="2"/>
        <v>0</v>
      </c>
      <c r="H22" s="52">
        <f t="shared" si="3"/>
        <v>0</v>
      </c>
    </row>
    <row r="23" spans="1:8" x14ac:dyDescent="0.2">
      <c r="A23" s="33"/>
      <c r="B23" s="41" t="s">
        <v>52</v>
      </c>
      <c r="C23" s="42">
        <v>195886</v>
      </c>
      <c r="D23" s="42">
        <v>710539</v>
      </c>
      <c r="E23" s="43">
        <f t="shared" si="0"/>
        <v>3.6273087407982194</v>
      </c>
      <c r="F23" s="44">
        <f t="shared" si="1"/>
        <v>723.7</v>
      </c>
      <c r="G23" s="45">
        <f t="shared" si="2"/>
        <v>122174098.2</v>
      </c>
      <c r="H23" s="46">
        <f t="shared" si="3"/>
        <v>25594795.80057779</v>
      </c>
    </row>
    <row r="24" spans="1:8" x14ac:dyDescent="0.2">
      <c r="A24" s="33"/>
      <c r="B24" s="47" t="s">
        <v>53</v>
      </c>
      <c r="C24" s="48">
        <v>645277</v>
      </c>
      <c r="D24" s="48">
        <v>140377</v>
      </c>
      <c r="E24" s="49">
        <f t="shared" si="0"/>
        <v>0.21754533324448261</v>
      </c>
      <c r="F24" s="50">
        <f t="shared" si="1"/>
        <v>43.4</v>
      </c>
      <c r="G24" s="51">
        <f t="shared" si="2"/>
        <v>0</v>
      </c>
      <c r="H24" s="52">
        <f t="shared" si="3"/>
        <v>0</v>
      </c>
    </row>
    <row r="25" spans="1:8" x14ac:dyDescent="0.2">
      <c r="A25" s="33"/>
      <c r="B25" s="41" t="s">
        <v>54</v>
      </c>
      <c r="C25" s="42">
        <v>263733</v>
      </c>
      <c r="D25" s="42">
        <v>99177</v>
      </c>
      <c r="E25" s="43">
        <f t="shared" si="0"/>
        <v>0.37605077862838554</v>
      </c>
      <c r="F25" s="44">
        <f t="shared" si="1"/>
        <v>75</v>
      </c>
      <c r="G25" s="45">
        <f t="shared" si="2"/>
        <v>0</v>
      </c>
      <c r="H25" s="46">
        <f t="shared" si="3"/>
        <v>0</v>
      </c>
    </row>
    <row r="26" spans="1:8" x14ac:dyDescent="0.2">
      <c r="A26" s="33"/>
      <c r="B26" s="47" t="s">
        <v>55</v>
      </c>
      <c r="C26" s="48">
        <v>350363</v>
      </c>
      <c r="D26" s="48">
        <v>281215</v>
      </c>
      <c r="E26" s="49">
        <f t="shared" si="0"/>
        <v>0.80263897728926858</v>
      </c>
      <c r="F26" s="50">
        <f t="shared" si="1"/>
        <v>160.1</v>
      </c>
      <c r="G26" s="51">
        <f t="shared" si="2"/>
        <v>21056816.299999997</v>
      </c>
      <c r="H26" s="52">
        <f t="shared" si="3"/>
        <v>4411286.2001773948</v>
      </c>
    </row>
    <row r="27" spans="1:8" x14ac:dyDescent="0.2">
      <c r="A27" s="33"/>
      <c r="B27" s="41" t="s">
        <v>56</v>
      </c>
      <c r="C27" s="42">
        <v>761446</v>
      </c>
      <c r="D27" s="42">
        <v>321200</v>
      </c>
      <c r="E27" s="43">
        <f t="shared" si="0"/>
        <v>0.42182899378288152</v>
      </c>
      <c r="F27" s="44">
        <f t="shared" si="1"/>
        <v>84.2</v>
      </c>
      <c r="G27" s="45">
        <f t="shared" si="2"/>
        <v>0</v>
      </c>
      <c r="H27" s="46">
        <f t="shared" si="3"/>
        <v>0</v>
      </c>
    </row>
    <row r="28" spans="1:8" x14ac:dyDescent="0.2">
      <c r="A28" s="33"/>
      <c r="B28" s="47" t="s">
        <v>57</v>
      </c>
      <c r="C28" s="48">
        <v>331763</v>
      </c>
      <c r="D28" s="48">
        <v>522450</v>
      </c>
      <c r="E28" s="49">
        <f t="shared" si="0"/>
        <v>1.5747687355130018</v>
      </c>
      <c r="F28" s="50">
        <f t="shared" si="1"/>
        <v>314.2</v>
      </c>
      <c r="G28" s="51">
        <f t="shared" si="2"/>
        <v>71063634.599999994</v>
      </c>
      <c r="H28" s="52">
        <f t="shared" si="3"/>
        <v>14887437.216490742</v>
      </c>
    </row>
    <row r="29" spans="1:8" x14ac:dyDescent="0.2">
      <c r="A29" s="33"/>
      <c r="B29" s="41" t="s">
        <v>58</v>
      </c>
      <c r="C29" s="42">
        <v>177327</v>
      </c>
      <c r="D29" s="42">
        <v>80224</v>
      </c>
      <c r="E29" s="43">
        <f t="shared" si="0"/>
        <v>0.45240713484128192</v>
      </c>
      <c r="F29" s="44">
        <f t="shared" si="1"/>
        <v>90.3</v>
      </c>
      <c r="G29" s="45">
        <f t="shared" si="2"/>
        <v>0</v>
      </c>
      <c r="H29" s="46">
        <f t="shared" si="3"/>
        <v>0</v>
      </c>
    </row>
    <row r="30" spans="1:8" x14ac:dyDescent="0.2">
      <c r="A30" s="33"/>
      <c r="B30" s="47" t="s">
        <v>59</v>
      </c>
      <c r="C30" s="48">
        <v>477385</v>
      </c>
      <c r="D30" s="48">
        <v>28249</v>
      </c>
      <c r="E30" s="49">
        <f t="shared" si="0"/>
        <v>5.9174460864920349E-2</v>
      </c>
      <c r="F30" s="50">
        <f t="shared" si="1"/>
        <v>11.8</v>
      </c>
      <c r="G30" s="51">
        <f t="shared" si="2"/>
        <v>0</v>
      </c>
      <c r="H30" s="52">
        <f t="shared" si="3"/>
        <v>0</v>
      </c>
    </row>
    <row r="31" spans="1:8" x14ac:dyDescent="0.2">
      <c r="A31" s="33"/>
      <c r="B31" s="41" t="s">
        <v>60</v>
      </c>
      <c r="C31" s="42">
        <v>72410</v>
      </c>
      <c r="D31" s="42">
        <v>83851</v>
      </c>
      <c r="E31" s="43">
        <f t="shared" si="0"/>
        <v>1.1580030382543847</v>
      </c>
      <c r="F31" s="44">
        <f t="shared" si="1"/>
        <v>231</v>
      </c>
      <c r="G31" s="45">
        <f t="shared" si="2"/>
        <v>9485710</v>
      </c>
      <c r="H31" s="46">
        <f t="shared" si="3"/>
        <v>1987203.6221299383</v>
      </c>
    </row>
    <row r="32" spans="1:8" ht="13.5" customHeight="1" x14ac:dyDescent="0.2">
      <c r="B32" s="53" t="s">
        <v>61</v>
      </c>
      <c r="C32" s="54">
        <v>8237666</v>
      </c>
      <c r="D32" s="54">
        <v>4129069</v>
      </c>
      <c r="E32" s="55">
        <f t="shared" si="0"/>
        <v>0.50124258497491891</v>
      </c>
      <c r="F32" s="56">
        <f t="shared" si="1"/>
        <v>100</v>
      </c>
      <c r="G32" s="57">
        <f>SUM(G6:G31)</f>
        <v>284418815.39999998</v>
      </c>
      <c r="H32" s="58">
        <f>SUM(H6:H31)</f>
        <v>59584163.986120827</v>
      </c>
    </row>
    <row r="33" spans="2:2" x14ac:dyDescent="0.2">
      <c r="B33" s="59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6" width="16" style="1" customWidth="1"/>
    <col min="7" max="7" width="18.140625" style="1" customWidth="1"/>
  </cols>
  <sheetData>
    <row r="1" spans="1:11" ht="23.25" customHeight="1" x14ac:dyDescent="0.35">
      <c r="B1" s="65" t="str">
        <f>"GCC summary "&amp;Info!C30</f>
        <v>GCC summary 2017</v>
      </c>
      <c r="C1" s="65"/>
      <c r="D1" s="65"/>
      <c r="G1" s="16" t="str">
        <f>Info!$C$28</f>
        <v>FA_2017_20160519</v>
      </c>
      <c r="J1" s="66"/>
      <c r="K1" s="66"/>
    </row>
    <row r="2" spans="1:11" ht="15.75" customHeight="1" x14ac:dyDescent="0.25">
      <c r="D2" s="67"/>
      <c r="E2" s="66"/>
      <c r="F2" s="68" t="s">
        <v>76</v>
      </c>
      <c r="G2" s="20">
        <v>357504983.91672498</v>
      </c>
    </row>
    <row r="3" spans="1:11" ht="9.75" customHeight="1" x14ac:dyDescent="0.25">
      <c r="C3" s="69"/>
      <c r="D3" s="69"/>
      <c r="E3" s="69"/>
      <c r="F3" s="69"/>
      <c r="G3" s="69"/>
    </row>
    <row r="4" spans="1:11" x14ac:dyDescent="0.2">
      <c r="A4" s="70"/>
      <c r="B4" s="71" t="s">
        <v>77</v>
      </c>
      <c r="C4" s="71"/>
      <c r="H4" s="1"/>
    </row>
    <row r="5" spans="1:11" s="72" customFormat="1" ht="15" customHeight="1" x14ac:dyDescent="0.2">
      <c r="A5" s="13"/>
      <c r="B5" s="23" t="s">
        <v>78</v>
      </c>
      <c r="C5" s="73" t="s">
        <v>79</v>
      </c>
      <c r="D5" s="73" t="s">
        <v>80</v>
      </c>
      <c r="E5" s="73" t="s">
        <v>81</v>
      </c>
      <c r="F5" s="73" t="s">
        <v>82</v>
      </c>
      <c r="G5" s="74" t="str">
        <f>"GCC total"</f>
        <v>GCC total</v>
      </c>
    </row>
    <row r="6" spans="1:11" s="72" customFormat="1" x14ac:dyDescent="0.2">
      <c r="A6" s="33"/>
      <c r="B6" s="34" t="s">
        <v>35</v>
      </c>
      <c r="C6" s="38">
        <f>GCC_1!$H6</f>
        <v>0</v>
      </c>
      <c r="D6" s="38">
        <f>GCC_2!$G6</f>
        <v>0</v>
      </c>
      <c r="E6" s="38">
        <f>GCC_3!$H6</f>
        <v>0</v>
      </c>
      <c r="F6" s="38">
        <f>GCC_4!$H6</f>
        <v>0</v>
      </c>
      <c r="G6" s="75">
        <f t="shared" ref="G6:G31" si="0">SUM(C6:F6)</f>
        <v>0</v>
      </c>
      <c r="J6" s="76"/>
    </row>
    <row r="7" spans="1:11" s="72" customFormat="1" x14ac:dyDescent="0.2">
      <c r="A7" s="33"/>
      <c r="B7" s="41" t="s">
        <v>36</v>
      </c>
      <c r="C7" s="45">
        <f>GCC_1!$H7</f>
        <v>1890484.3759729401</v>
      </c>
      <c r="D7" s="45">
        <f>GCC_2!$G7</f>
        <v>1259159.9874182895</v>
      </c>
      <c r="E7" s="45">
        <f>GCC_3!$H7</f>
        <v>20512416.644259758</v>
      </c>
      <c r="F7" s="45">
        <f>GCC_4!$H7</f>
        <v>3764120.9866217929</v>
      </c>
      <c r="G7" s="77">
        <f t="shared" si="0"/>
        <v>27426181.99427278</v>
      </c>
      <c r="J7" s="76"/>
    </row>
    <row r="8" spans="1:11" s="72" customFormat="1" x14ac:dyDescent="0.2">
      <c r="A8" s="33"/>
      <c r="B8" s="47" t="s">
        <v>37</v>
      </c>
      <c r="C8" s="51">
        <f>GCC_1!$H8</f>
        <v>0</v>
      </c>
      <c r="D8" s="51">
        <f>GCC_2!$G8</f>
        <v>0</v>
      </c>
      <c r="E8" s="51">
        <f>GCC_3!$H8</f>
        <v>6465950.5524985483</v>
      </c>
      <c r="F8" s="51">
        <f>GCC_4!$H8</f>
        <v>0</v>
      </c>
      <c r="G8" s="78">
        <f t="shared" si="0"/>
        <v>6465950.5524985483</v>
      </c>
      <c r="J8" s="76"/>
    </row>
    <row r="9" spans="1:11" s="72" customFormat="1" x14ac:dyDescent="0.2">
      <c r="A9" s="33"/>
      <c r="B9" s="41" t="s">
        <v>38</v>
      </c>
      <c r="C9" s="45">
        <f>GCC_1!$H9</f>
        <v>542216.41403258208</v>
      </c>
      <c r="D9" s="45">
        <f>GCC_2!$G9</f>
        <v>5622486.9262319971</v>
      </c>
      <c r="E9" s="45">
        <f>GCC_3!$H9</f>
        <v>1596153.4335759515</v>
      </c>
      <c r="F9" s="45">
        <f>GCC_4!$H9</f>
        <v>3745335.9542656918</v>
      </c>
      <c r="G9" s="77">
        <f t="shared" si="0"/>
        <v>11506192.728106223</v>
      </c>
      <c r="J9" s="76"/>
    </row>
    <row r="10" spans="1:11" s="72" customFormat="1" x14ac:dyDescent="0.2">
      <c r="A10" s="33"/>
      <c r="B10" s="47" t="s">
        <v>39</v>
      </c>
      <c r="C10" s="51">
        <f>GCC_1!$H10</f>
        <v>2274816.9936451227</v>
      </c>
      <c r="D10" s="51">
        <f>GCC_2!$G10</f>
        <v>2067671.7565382086</v>
      </c>
      <c r="E10" s="51">
        <f>GCC_3!$H10</f>
        <v>1827370.6328579304</v>
      </c>
      <c r="F10" s="51">
        <f>GCC_4!$H10</f>
        <v>595240.23282398644</v>
      </c>
      <c r="G10" s="78">
        <f t="shared" si="0"/>
        <v>6765099.6158652473</v>
      </c>
      <c r="J10" s="76"/>
    </row>
    <row r="11" spans="1:11" s="72" customFormat="1" x14ac:dyDescent="0.2">
      <c r="A11" s="33"/>
      <c r="B11" s="41" t="s">
        <v>40</v>
      </c>
      <c r="C11" s="45">
        <f>GCC_1!$H11</f>
        <v>451723.36977579328</v>
      </c>
      <c r="D11" s="45">
        <f>GCC_2!$G11</f>
        <v>2818381.6395568866</v>
      </c>
      <c r="E11" s="45">
        <f>GCC_3!$H11</f>
        <v>1658216.7545045156</v>
      </c>
      <c r="F11" s="45">
        <f>GCC_4!$H11</f>
        <v>1278627.1419477726</v>
      </c>
      <c r="G11" s="77">
        <f t="shared" si="0"/>
        <v>6206948.9057849683</v>
      </c>
      <c r="J11" s="76"/>
    </row>
    <row r="12" spans="1:11" s="72" customFormat="1" x14ac:dyDescent="0.2">
      <c r="A12" s="33"/>
      <c r="B12" s="47" t="s">
        <v>41</v>
      </c>
      <c r="C12" s="51">
        <f>GCC_1!$H12</f>
        <v>0</v>
      </c>
      <c r="D12" s="51">
        <f>GCC_2!$G12</f>
        <v>520260.5905651119</v>
      </c>
      <c r="E12" s="51">
        <f>GCC_3!$H12</f>
        <v>477992.50047646294</v>
      </c>
      <c r="F12" s="51">
        <f>GCC_4!$H12</f>
        <v>271518.21796283219</v>
      </c>
      <c r="G12" s="78">
        <f t="shared" si="0"/>
        <v>1269771.3090044069</v>
      </c>
      <c r="J12" s="76"/>
    </row>
    <row r="13" spans="1:11" s="72" customFormat="1" x14ac:dyDescent="0.2">
      <c r="A13" s="33"/>
      <c r="B13" s="41" t="s">
        <v>42</v>
      </c>
      <c r="C13" s="45">
        <f>GCC_1!$H13</f>
        <v>0</v>
      </c>
      <c r="D13" s="45">
        <f>GCC_2!$G13</f>
        <v>3272068.9195687314</v>
      </c>
      <c r="E13" s="45">
        <f>GCC_3!$H13</f>
        <v>78837.944731894822</v>
      </c>
      <c r="F13" s="45">
        <f>GCC_4!$H13</f>
        <v>2030801.1774289794</v>
      </c>
      <c r="G13" s="77">
        <f t="shared" si="0"/>
        <v>5381708.0417296058</v>
      </c>
      <c r="J13" s="76"/>
    </row>
    <row r="14" spans="1:11" s="72" customFormat="1" x14ac:dyDescent="0.2">
      <c r="A14" s="33"/>
      <c r="B14" s="47" t="s">
        <v>43</v>
      </c>
      <c r="C14" s="51">
        <f>GCC_1!$H14</f>
        <v>0</v>
      </c>
      <c r="D14" s="51">
        <f>GCC_2!$G14</f>
        <v>0</v>
      </c>
      <c r="E14" s="51">
        <f>GCC_3!$H14</f>
        <v>0</v>
      </c>
      <c r="F14" s="51">
        <f>GCC_4!$H14</f>
        <v>0</v>
      </c>
      <c r="G14" s="78">
        <f t="shared" si="0"/>
        <v>0</v>
      </c>
      <c r="J14" s="76"/>
    </row>
    <row r="15" spans="1:11" s="72" customFormat="1" x14ac:dyDescent="0.2">
      <c r="A15" s="33"/>
      <c r="B15" s="41" t="s">
        <v>44</v>
      </c>
      <c r="C15" s="45">
        <f>GCC_1!$H15</f>
        <v>1806943.0359852964</v>
      </c>
      <c r="D15" s="45">
        <f>GCC_2!$G15</f>
        <v>0</v>
      </c>
      <c r="E15" s="45">
        <f>GCC_3!$H15</f>
        <v>6609053.6617296785</v>
      </c>
      <c r="F15" s="45">
        <f>GCC_4!$H15</f>
        <v>629202.40502630314</v>
      </c>
      <c r="G15" s="77">
        <f t="shared" si="0"/>
        <v>9045199.1027412787</v>
      </c>
      <c r="J15" s="76"/>
    </row>
    <row r="16" spans="1:11" s="72" customFormat="1" x14ac:dyDescent="0.2">
      <c r="A16" s="33"/>
      <c r="B16" s="47" t="s">
        <v>45</v>
      </c>
      <c r="C16" s="51">
        <f>GCC_1!$H16</f>
        <v>0</v>
      </c>
      <c r="D16" s="51">
        <f>GCC_2!$G16</f>
        <v>0</v>
      </c>
      <c r="E16" s="51">
        <f>GCC_3!$H16</f>
        <v>0</v>
      </c>
      <c r="F16" s="51">
        <f>GCC_4!$H16</f>
        <v>0</v>
      </c>
      <c r="G16" s="78">
        <f t="shared" si="0"/>
        <v>0</v>
      </c>
      <c r="J16" s="76"/>
    </row>
    <row r="17" spans="1:10" s="72" customFormat="1" x14ac:dyDescent="0.2">
      <c r="A17" s="33"/>
      <c r="B17" s="41" t="s">
        <v>46</v>
      </c>
      <c r="C17" s="45">
        <f>GCC_1!$H17</f>
        <v>0</v>
      </c>
      <c r="D17" s="45">
        <f>GCC_2!$G17</f>
        <v>0</v>
      </c>
      <c r="E17" s="45">
        <f>GCC_3!$H17</f>
        <v>0</v>
      </c>
      <c r="F17" s="45">
        <f>GCC_4!$H17</f>
        <v>0</v>
      </c>
      <c r="G17" s="77">
        <f t="shared" si="0"/>
        <v>0</v>
      </c>
      <c r="J17" s="76"/>
    </row>
    <row r="18" spans="1:10" s="72" customFormat="1" x14ac:dyDescent="0.2">
      <c r="A18" s="33"/>
      <c r="B18" s="47" t="s">
        <v>47</v>
      </c>
      <c r="C18" s="51">
        <f>GCC_1!$H18</f>
        <v>0</v>
      </c>
      <c r="D18" s="51">
        <f>GCC_2!$G18</f>
        <v>0</v>
      </c>
      <c r="E18" s="51">
        <f>GCC_3!$H18</f>
        <v>0</v>
      </c>
      <c r="F18" s="51">
        <f>GCC_4!$H18</f>
        <v>0</v>
      </c>
      <c r="G18" s="78">
        <f t="shared" si="0"/>
        <v>0</v>
      </c>
      <c r="J18" s="76"/>
    </row>
    <row r="19" spans="1:10" s="72" customFormat="1" x14ac:dyDescent="0.2">
      <c r="A19" s="33"/>
      <c r="B19" s="41" t="s">
        <v>48</v>
      </c>
      <c r="C19" s="45">
        <f>GCC_1!$H19</f>
        <v>0</v>
      </c>
      <c r="D19" s="45">
        <f>GCC_2!$G19</f>
        <v>0</v>
      </c>
      <c r="E19" s="45">
        <f>GCC_3!$H19</f>
        <v>0</v>
      </c>
      <c r="F19" s="45">
        <f>GCC_4!$H19</f>
        <v>0</v>
      </c>
      <c r="G19" s="77">
        <f t="shared" si="0"/>
        <v>0</v>
      </c>
      <c r="J19" s="76"/>
    </row>
    <row r="20" spans="1:10" s="72" customFormat="1" x14ac:dyDescent="0.2">
      <c r="A20" s="33"/>
      <c r="B20" s="47" t="s">
        <v>49</v>
      </c>
      <c r="C20" s="51">
        <f>GCC_1!$H20</f>
        <v>16611818.291126981</v>
      </c>
      <c r="D20" s="51">
        <f>GCC_2!$G20</f>
        <v>197483.97585095506</v>
      </c>
      <c r="E20" s="51">
        <f>GCC_3!$H20</f>
        <v>2119730.3338585068</v>
      </c>
      <c r="F20" s="51">
        <f>GCC_4!$H20</f>
        <v>0</v>
      </c>
      <c r="G20" s="78">
        <f t="shared" si="0"/>
        <v>18929032.600836441</v>
      </c>
      <c r="J20" s="76"/>
    </row>
    <row r="21" spans="1:10" s="72" customFormat="1" x14ac:dyDescent="0.2">
      <c r="A21" s="33"/>
      <c r="B21" s="41" t="s">
        <v>50</v>
      </c>
      <c r="C21" s="45">
        <f>GCC_1!$H21</f>
        <v>4964264.8567446703</v>
      </c>
      <c r="D21" s="45">
        <f>GCC_2!$G21</f>
        <v>370896.23841774487</v>
      </c>
      <c r="E21" s="45">
        <f>GCC_3!$H21</f>
        <v>2507235.4250116237</v>
      </c>
      <c r="F21" s="45">
        <f>GCC_4!$H21</f>
        <v>388595.03066760639</v>
      </c>
      <c r="G21" s="77">
        <f t="shared" si="0"/>
        <v>8230991.5508416453</v>
      </c>
      <c r="J21" s="76"/>
    </row>
    <row r="22" spans="1:10" s="72" customFormat="1" x14ac:dyDescent="0.2">
      <c r="A22" s="33"/>
      <c r="B22" s="47" t="s">
        <v>51</v>
      </c>
      <c r="C22" s="51">
        <f>GCC_1!$H22</f>
        <v>0</v>
      </c>
      <c r="D22" s="51">
        <f>GCC_2!$G22</f>
        <v>0</v>
      </c>
      <c r="E22" s="51">
        <f>GCC_3!$H22</f>
        <v>1766775.2076431473</v>
      </c>
      <c r="F22" s="51">
        <f>GCC_4!$H22</f>
        <v>0</v>
      </c>
      <c r="G22" s="78">
        <f t="shared" si="0"/>
        <v>1766775.2076431473</v>
      </c>
      <c r="J22" s="76"/>
    </row>
    <row r="23" spans="1:10" s="72" customFormat="1" x14ac:dyDescent="0.2">
      <c r="A23" s="33"/>
      <c r="B23" s="41" t="s">
        <v>52</v>
      </c>
      <c r="C23" s="45">
        <f>GCC_1!$H23</f>
        <v>39708331.360987194</v>
      </c>
      <c r="D23" s="45">
        <f>GCC_2!$G23</f>
        <v>62179060.941376761</v>
      </c>
      <c r="E23" s="45">
        <f>GCC_3!$H23</f>
        <v>8031016.1845716145</v>
      </c>
      <c r="F23" s="45">
        <f>GCC_4!$H23</f>
        <v>25594795.80057779</v>
      </c>
      <c r="G23" s="77">
        <f t="shared" si="0"/>
        <v>135513204.28751338</v>
      </c>
      <c r="J23" s="76"/>
    </row>
    <row r="24" spans="1:10" s="72" customFormat="1" x14ac:dyDescent="0.2">
      <c r="A24" s="33"/>
      <c r="B24" s="47" t="s">
        <v>53</v>
      </c>
      <c r="C24" s="51">
        <f>GCC_1!$H24</f>
        <v>0</v>
      </c>
      <c r="D24" s="51">
        <f>GCC_2!$G24</f>
        <v>0</v>
      </c>
      <c r="E24" s="51">
        <f>GCC_3!$H24</f>
        <v>0</v>
      </c>
      <c r="F24" s="51">
        <f>GCC_4!$H24</f>
        <v>0</v>
      </c>
      <c r="G24" s="78">
        <f t="shared" si="0"/>
        <v>0</v>
      </c>
      <c r="J24" s="76"/>
    </row>
    <row r="25" spans="1:10" s="72" customFormat="1" x14ac:dyDescent="0.2">
      <c r="A25" s="33"/>
      <c r="B25" s="41" t="s">
        <v>54</v>
      </c>
      <c r="C25" s="45">
        <f>GCC_1!$H25</f>
        <v>0</v>
      </c>
      <c r="D25" s="45">
        <f>GCC_2!$G25</f>
        <v>0</v>
      </c>
      <c r="E25" s="45">
        <f>GCC_3!$H25</f>
        <v>3751821.9954071301</v>
      </c>
      <c r="F25" s="45">
        <f>GCC_4!$H25</f>
        <v>0</v>
      </c>
      <c r="G25" s="77">
        <f t="shared" si="0"/>
        <v>3751821.9954071301</v>
      </c>
      <c r="J25" s="76"/>
    </row>
    <row r="26" spans="1:10" s="72" customFormat="1" x14ac:dyDescent="0.2">
      <c r="A26" s="33"/>
      <c r="B26" s="47" t="s">
        <v>55</v>
      </c>
      <c r="C26" s="51">
        <f>GCC_1!$H26</f>
        <v>0</v>
      </c>
      <c r="D26" s="51">
        <f>GCC_2!$G26</f>
        <v>9731482.7318706643</v>
      </c>
      <c r="E26" s="51">
        <f>GCC_3!$H26</f>
        <v>0</v>
      </c>
      <c r="F26" s="51">
        <f>GCC_4!$H26</f>
        <v>4411286.2001773948</v>
      </c>
      <c r="G26" s="78">
        <f t="shared" si="0"/>
        <v>14142768.93204806</v>
      </c>
      <c r="J26" s="76"/>
    </row>
    <row r="27" spans="1:10" s="72" customFormat="1" x14ac:dyDescent="0.2">
      <c r="A27" s="33"/>
      <c r="B27" s="41" t="s">
        <v>56</v>
      </c>
      <c r="C27" s="45">
        <f>GCC_1!$H27</f>
        <v>33362.293734987856</v>
      </c>
      <c r="D27" s="45">
        <f>GCC_2!$G27</f>
        <v>0</v>
      </c>
      <c r="E27" s="45">
        <f>GCC_3!$H27</f>
        <v>0</v>
      </c>
      <c r="F27" s="45">
        <f>GCC_4!$H27</f>
        <v>0</v>
      </c>
      <c r="G27" s="77">
        <f t="shared" si="0"/>
        <v>33362.293734987856</v>
      </c>
      <c r="J27" s="76"/>
    </row>
    <row r="28" spans="1:10" s="72" customFormat="1" x14ac:dyDescent="0.2">
      <c r="A28" s="33"/>
      <c r="B28" s="47" t="s">
        <v>57</v>
      </c>
      <c r="C28" s="51">
        <f>GCC_1!$H28</f>
        <v>28796178.55534099</v>
      </c>
      <c r="D28" s="51">
        <f>GCC_2!$G28</f>
        <v>29046684.414132539</v>
      </c>
      <c r="E28" s="51">
        <f>GCC_3!$H28</f>
        <v>494820.21273237135</v>
      </c>
      <c r="F28" s="51">
        <f>GCC_4!$H28</f>
        <v>14887437.216490742</v>
      </c>
      <c r="G28" s="78">
        <f t="shared" si="0"/>
        <v>73225120.398696646</v>
      </c>
      <c r="J28" s="76"/>
    </row>
    <row r="29" spans="1:10" s="72" customFormat="1" x14ac:dyDescent="0.2">
      <c r="A29" s="33"/>
      <c r="B29" s="41" t="s">
        <v>58</v>
      </c>
      <c r="C29" s="45">
        <f>GCC_1!$H29</f>
        <v>21208759.503350832</v>
      </c>
      <c r="D29" s="45">
        <f>GCC_2!$G29</f>
        <v>2082689.850713782</v>
      </c>
      <c r="E29" s="45">
        <f>GCC_3!$H29</f>
        <v>0</v>
      </c>
      <c r="F29" s="45">
        <f>GCC_4!$H29</f>
        <v>0</v>
      </c>
      <c r="G29" s="77">
        <f t="shared" si="0"/>
        <v>23291449.354064614</v>
      </c>
      <c r="J29" s="76"/>
    </row>
    <row r="30" spans="1:10" s="72" customFormat="1" x14ac:dyDescent="0.2">
      <c r="A30" s="33"/>
      <c r="B30" s="47" t="s">
        <v>59</v>
      </c>
      <c r="C30" s="51">
        <f>GCC_1!$H30</f>
        <v>0</v>
      </c>
      <c r="D30" s="51">
        <f>GCC_2!$G30</f>
        <v>0</v>
      </c>
      <c r="E30" s="51">
        <f>GCC_3!$H30</f>
        <v>0</v>
      </c>
      <c r="F30" s="51">
        <f>GCC_4!$H30</f>
        <v>0</v>
      </c>
      <c r="G30" s="78">
        <f t="shared" si="0"/>
        <v>0</v>
      </c>
      <c r="J30" s="76"/>
    </row>
    <row r="31" spans="1:10" s="72" customFormat="1" x14ac:dyDescent="0.2">
      <c r="A31" s="33"/>
      <c r="B31" s="41" t="s">
        <v>60</v>
      </c>
      <c r="C31" s="45">
        <f>GCC_1!$H31</f>
        <v>879428.92154427059</v>
      </c>
      <c r="D31" s="45">
        <f>GCC_2!$G31</f>
        <v>0</v>
      </c>
      <c r="E31" s="45">
        <f>GCC_3!$H31</f>
        <v>1686772.5022616913</v>
      </c>
      <c r="F31" s="45">
        <f>GCC_4!$H31</f>
        <v>1987203.6221299383</v>
      </c>
      <c r="G31" s="77">
        <f t="shared" si="0"/>
        <v>4553405.0459359</v>
      </c>
      <c r="J31" s="76"/>
    </row>
    <row r="32" spans="1:10" s="72" customFormat="1" ht="15" customHeight="1" x14ac:dyDescent="0.2">
      <c r="A32" s="13"/>
      <c r="B32" s="53" t="s">
        <v>61</v>
      </c>
      <c r="C32" s="57">
        <f>SUM(C6:C31)</f>
        <v>119168327.97224165</v>
      </c>
      <c r="D32" s="57">
        <f>SUM(D6:D31)</f>
        <v>119168327.97224167</v>
      </c>
      <c r="E32" s="57">
        <f>SUM(E6:E31)</f>
        <v>59584163.98612082</v>
      </c>
      <c r="F32" s="57">
        <f>SUM(F6:F31)</f>
        <v>59584163.986120827</v>
      </c>
      <c r="G32" s="79">
        <f>SUM(G6:G31)</f>
        <v>357504983.91672498</v>
      </c>
      <c r="J32" s="80"/>
    </row>
    <row r="33" spans="2:8" x14ac:dyDescent="0.2">
      <c r="B33" s="59"/>
      <c r="H33" s="1"/>
    </row>
    <row r="34" spans="2:8" x14ac:dyDescent="0.2">
      <c r="H34" s="1"/>
    </row>
    <row r="35" spans="2:8" x14ac:dyDescent="0.2">
      <c r="H35" s="1"/>
    </row>
    <row r="36" spans="2:8" x14ac:dyDescent="0.2">
      <c r="H36" s="1"/>
    </row>
    <row r="37" spans="2:8" x14ac:dyDescent="0.2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GCC_1</vt:lpstr>
      <vt:lpstr>GCC_2</vt:lpstr>
      <vt:lpstr>GCC_3</vt:lpstr>
      <vt:lpstr>GCC_4</vt:lpstr>
      <vt:lpstr>GCC_Total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2011-12-23T15:36:35Z</cp:lastPrinted>
  <dcterms:created xsi:type="dcterms:W3CDTF">2010-11-03T16:49:36Z</dcterms:created>
  <dcterms:modified xsi:type="dcterms:W3CDTF">2016-06-10T09:05:39Z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GCC_2017.xlsx</vt:lpwstr>
  </property>
</Properties>
</file>