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C33"/>
  <c r="B33"/>
  <c r="B32"/>
  <c r="C31"/>
  <c r="B31"/>
  <c r="B30"/>
  <c r="C29"/>
  <c r="B29"/>
  <c r="B28"/>
  <c r="C27"/>
  <c r="B27"/>
  <c r="B26"/>
  <c r="C25"/>
  <c r="B25"/>
  <c r="B24"/>
  <c r="C23"/>
  <c r="B23"/>
  <c r="B22"/>
  <c r="C21"/>
  <c r="B21"/>
  <c r="B20"/>
  <c r="C19"/>
  <c r="B19"/>
  <c r="B18"/>
  <c r="C17"/>
  <c r="B17"/>
  <c r="B16"/>
  <c r="C15"/>
  <c r="B15"/>
  <c r="B14"/>
  <c r="C13"/>
  <c r="B13"/>
  <c r="B12"/>
  <c r="C11"/>
  <c r="B11"/>
  <c r="B10"/>
  <c r="C9"/>
  <c r="B9"/>
  <c r="B37" s="1"/>
  <c r="K3"/>
  <c r="A1"/>
  <c r="D34" i="4"/>
  <c r="B34"/>
  <c r="D33"/>
  <c r="D34" i="5" s="1"/>
  <c r="B33" i="4"/>
  <c r="D32"/>
  <c r="D33" i="5" s="1"/>
  <c r="B32" i="4"/>
  <c r="D31"/>
  <c r="D32" i="5" s="1"/>
  <c r="B31" i="4"/>
  <c r="D30"/>
  <c r="D31" i="5" s="1"/>
  <c r="B30" i="4"/>
  <c r="D29"/>
  <c r="D30" i="5" s="1"/>
  <c r="B29" i="4"/>
  <c r="D28"/>
  <c r="D29" i="5" s="1"/>
  <c r="B28" i="4"/>
  <c r="D27"/>
  <c r="D28" i="5" s="1"/>
  <c r="B27" i="4"/>
  <c r="D26"/>
  <c r="D27" i="5" s="1"/>
  <c r="B26" i="4"/>
  <c r="D25"/>
  <c r="D26" i="5" s="1"/>
  <c r="B25" i="4"/>
  <c r="D24"/>
  <c r="D25" i="5" s="1"/>
  <c r="B24" i="4"/>
  <c r="D23"/>
  <c r="D24" i="5" s="1"/>
  <c r="B23" i="4"/>
  <c r="D22"/>
  <c r="D23" i="5" s="1"/>
  <c r="B22" i="4"/>
  <c r="D21"/>
  <c r="D22" i="5" s="1"/>
  <c r="B21" i="4"/>
  <c r="D20"/>
  <c r="D21" i="5" s="1"/>
  <c r="B20" i="4"/>
  <c r="D19"/>
  <c r="D20" i="5" s="1"/>
  <c r="B19" i="4"/>
  <c r="D18"/>
  <c r="D19" i="5" s="1"/>
  <c r="B18" i="4"/>
  <c r="D17"/>
  <c r="D18" i="5" s="1"/>
  <c r="B17" i="4"/>
  <c r="D16"/>
  <c r="D17" i="5" s="1"/>
  <c r="B16" i="4"/>
  <c r="D15"/>
  <c r="D16" i="5" s="1"/>
  <c r="B15" i="4"/>
  <c r="D14"/>
  <c r="D15" i="5" s="1"/>
  <c r="B14" i="4"/>
  <c r="D13"/>
  <c r="D14" i="5" s="1"/>
  <c r="B13" i="4"/>
  <c r="D12"/>
  <c r="D13" i="5" s="1"/>
  <c r="B12" i="4"/>
  <c r="D11"/>
  <c r="D12" i="5" s="1"/>
  <c r="B11" i="4"/>
  <c r="D10"/>
  <c r="D11" i="5" s="1"/>
  <c r="B10" i="4"/>
  <c r="D9"/>
  <c r="D10" i="5" s="1"/>
  <c r="B9" i="4"/>
  <c r="D8"/>
  <c r="D9" i="5" s="1"/>
  <c r="B8" i="4"/>
  <c r="B7"/>
  <c r="D3"/>
  <c r="A1"/>
  <c r="D34" i="3"/>
  <c r="D33"/>
  <c r="C34" i="5" s="1"/>
  <c r="D32" i="3"/>
  <c r="D31"/>
  <c r="C32" i="5" s="1"/>
  <c r="D30" i="3"/>
  <c r="D29"/>
  <c r="C30" i="5" s="1"/>
  <c r="D28" i="3"/>
  <c r="D27"/>
  <c r="C28" i="5" s="1"/>
  <c r="D26" i="3"/>
  <c r="D25"/>
  <c r="C26" i="5" s="1"/>
  <c r="D24" i="3"/>
  <c r="D23"/>
  <c r="C24" i="5" s="1"/>
  <c r="D22" i="3"/>
  <c r="D21"/>
  <c r="C22" i="5" s="1"/>
  <c r="D20" i="3"/>
  <c r="D19"/>
  <c r="C20" i="5" s="1"/>
  <c r="D18" i="3"/>
  <c r="D17"/>
  <c r="C18" i="5" s="1"/>
  <c r="D16" i="3"/>
  <c r="D15"/>
  <c r="C16" i="5" s="1"/>
  <c r="D14" i="3"/>
  <c r="D13"/>
  <c r="C14" i="5" s="1"/>
  <c r="D12" i="3"/>
  <c r="D11"/>
  <c r="C12" i="5" s="1"/>
  <c r="D10" i="3"/>
  <c r="D9"/>
  <c r="C10" i="5" s="1"/>
  <c r="D8" i="3"/>
  <c r="D3"/>
  <c r="A1"/>
  <c r="B3" i="2"/>
  <c r="A1"/>
  <c r="A6" i="1"/>
  <c r="D37" i="5" l="1"/>
  <c r="D36"/>
  <c r="G9" s="1"/>
  <c r="G11"/>
  <c r="J11" s="1"/>
  <c r="G13"/>
  <c r="J13" s="1"/>
  <c r="G15"/>
  <c r="J15" s="1"/>
  <c r="G17"/>
  <c r="J17" s="1"/>
  <c r="G19"/>
  <c r="J19" s="1"/>
  <c r="G21"/>
  <c r="J21" s="1"/>
  <c r="G23"/>
  <c r="J23" s="1"/>
  <c r="G27"/>
  <c r="J27" s="1"/>
  <c r="G10"/>
  <c r="J10" s="1"/>
  <c r="G12"/>
  <c r="J12" s="1"/>
  <c r="G14"/>
  <c r="J14" s="1"/>
  <c r="G16"/>
  <c r="J16" s="1"/>
  <c r="G18"/>
  <c r="J18" s="1"/>
  <c r="G20"/>
  <c r="J20" s="1"/>
  <c r="G22"/>
  <c r="J22" s="1"/>
  <c r="G24"/>
  <c r="J24" s="1"/>
  <c r="G25"/>
  <c r="J25" s="1"/>
  <c r="G26"/>
  <c r="J26" s="1"/>
  <c r="G28"/>
  <c r="J28" s="1"/>
  <c r="G29"/>
  <c r="J29" s="1"/>
  <c r="G30"/>
  <c r="J30" s="1"/>
  <c r="G31"/>
  <c r="J31" s="1"/>
  <c r="G32"/>
  <c r="J32" s="1"/>
  <c r="G33"/>
  <c r="J33" s="1"/>
  <c r="G34"/>
  <c r="J34" s="1"/>
  <c r="C37"/>
  <c r="F17" s="1"/>
  <c r="I17" s="1"/>
  <c r="C36"/>
  <c r="F10" s="1"/>
  <c r="I10" s="1"/>
  <c r="B36"/>
  <c r="G37" l="1"/>
  <c r="J9"/>
  <c r="G36"/>
  <c r="E33"/>
  <c r="H33" s="1"/>
  <c r="K33" s="1"/>
  <c r="D31" i="6" s="1"/>
  <c r="E23" i="5"/>
  <c r="H23" s="1"/>
  <c r="E22"/>
  <c r="H22" s="1"/>
  <c r="E21"/>
  <c r="H21" s="1"/>
  <c r="E19"/>
  <c r="H19" s="1"/>
  <c r="K19" s="1"/>
  <c r="D17" i="6" s="1"/>
  <c r="E18" i="5"/>
  <c r="H18" s="1"/>
  <c r="E16"/>
  <c r="H16" s="1"/>
  <c r="E13"/>
  <c r="H13" s="1"/>
  <c r="E12"/>
  <c r="H12" s="1"/>
  <c r="K12" s="1"/>
  <c r="D10" i="6" s="1"/>
  <c r="E34" i="5"/>
  <c r="H34" s="1"/>
  <c r="E32"/>
  <c r="H32" s="1"/>
  <c r="E31"/>
  <c r="H31" s="1"/>
  <c r="E30"/>
  <c r="H30" s="1"/>
  <c r="K30" s="1"/>
  <c r="D28" i="6" s="1"/>
  <c r="E29" i="5"/>
  <c r="H29" s="1"/>
  <c r="E28"/>
  <c r="H28" s="1"/>
  <c r="K28" s="1"/>
  <c r="D26" i="6" s="1"/>
  <c r="E27" i="5"/>
  <c r="H27" s="1"/>
  <c r="E26"/>
  <c r="H26" s="1"/>
  <c r="E25"/>
  <c r="H25" s="1"/>
  <c r="E24"/>
  <c r="H24" s="1"/>
  <c r="K24" s="1"/>
  <c r="D22" i="6" s="1"/>
  <c r="E20" i="5"/>
  <c r="H20" s="1"/>
  <c r="E17"/>
  <c r="H17" s="1"/>
  <c r="K17" s="1"/>
  <c r="D15" i="6" s="1"/>
  <c r="E15" i="5"/>
  <c r="H15" s="1"/>
  <c r="E14"/>
  <c r="H14" s="1"/>
  <c r="K14" s="1"/>
  <c r="D12" i="6" s="1"/>
  <c r="E11" i="5"/>
  <c r="H11" s="1"/>
  <c r="E10"/>
  <c r="H10" s="1"/>
  <c r="K10" s="1"/>
  <c r="D8" i="6" s="1"/>
  <c r="E9" i="5"/>
  <c r="F32"/>
  <c r="I32" s="1"/>
  <c r="F24"/>
  <c r="I24" s="1"/>
  <c r="F16"/>
  <c r="I16" s="1"/>
  <c r="F31"/>
  <c r="I31" s="1"/>
  <c r="F23"/>
  <c r="I23" s="1"/>
  <c r="F15"/>
  <c r="I15" s="1"/>
  <c r="F29"/>
  <c r="I29" s="1"/>
  <c r="F21"/>
  <c r="I21" s="1"/>
  <c r="F13"/>
  <c r="I13" s="1"/>
  <c r="F28"/>
  <c r="I28" s="1"/>
  <c r="F20"/>
  <c r="I20" s="1"/>
  <c r="F12"/>
  <c r="I12" s="1"/>
  <c r="F27"/>
  <c r="I27" s="1"/>
  <c r="F19"/>
  <c r="I19" s="1"/>
  <c r="F11"/>
  <c r="I11" s="1"/>
  <c r="F30"/>
  <c r="I30" s="1"/>
  <c r="F22"/>
  <c r="I22" s="1"/>
  <c r="F14"/>
  <c r="I14" s="1"/>
  <c r="F9"/>
  <c r="F33"/>
  <c r="I33" s="1"/>
  <c r="F25"/>
  <c r="I25" s="1"/>
  <c r="F34"/>
  <c r="I34" s="1"/>
  <c r="F26"/>
  <c r="I26" s="1"/>
  <c r="F18"/>
  <c r="I18" s="1"/>
  <c r="I9" l="1"/>
  <c r="F37"/>
  <c r="F36"/>
  <c r="J37"/>
  <c r="J36"/>
  <c r="E36"/>
  <c r="H9"/>
  <c r="E37"/>
  <c r="K26"/>
  <c r="D24" i="6" s="1"/>
  <c r="K32" i="5"/>
  <c r="D30" i="6" s="1"/>
  <c r="K16" i="5"/>
  <c r="D14" i="6" s="1"/>
  <c r="K22" i="5"/>
  <c r="D20" i="6" s="1"/>
  <c r="K11" i="5"/>
  <c r="D9" i="6" s="1"/>
  <c r="K15" i="5"/>
  <c r="D13" i="6" s="1"/>
  <c r="K20" i="5"/>
  <c r="D18" i="6" s="1"/>
  <c r="K25" i="5"/>
  <c r="D23" i="6" s="1"/>
  <c r="K27" i="5"/>
  <c r="D25" i="6" s="1"/>
  <c r="K29" i="5"/>
  <c r="D27" i="6" s="1"/>
  <c r="K31" i="5"/>
  <c r="D29" i="6" s="1"/>
  <c r="K34" i="5"/>
  <c r="D32" i="6" s="1"/>
  <c r="K13" i="5"/>
  <c r="D11" i="6" s="1"/>
  <c r="K18" i="5"/>
  <c r="D16" i="6" s="1"/>
  <c r="K21" i="5"/>
  <c r="D19" i="6" s="1"/>
  <c r="K23" i="5"/>
  <c r="D21" i="6" s="1"/>
  <c r="H37" i="5" l="1"/>
  <c r="H36"/>
  <c r="K9"/>
  <c r="I36"/>
  <c r="I37"/>
  <c r="D7" i="6" l="1"/>
  <c r="K37" i="5"/>
  <c r="K36"/>
  <c r="D36" i="6" l="1"/>
  <c r="D35"/>
  <c r="E7" s="1"/>
  <c r="E12" l="1"/>
  <c r="E22"/>
  <c r="E26"/>
  <c r="E8"/>
  <c r="E15"/>
  <c r="E28"/>
  <c r="E10"/>
  <c r="E17"/>
  <c r="E31"/>
  <c r="E11"/>
  <c r="E21"/>
  <c r="E32"/>
  <c r="E24"/>
  <c r="E9"/>
  <c r="E25"/>
  <c r="E16"/>
  <c r="E27"/>
  <c r="E13"/>
  <c r="E19"/>
  <c r="E18"/>
  <c r="E20"/>
  <c r="E30"/>
  <c r="E23"/>
  <c r="E29"/>
  <c r="E14"/>
  <c r="E36" l="1"/>
  <c r="F7" s="1"/>
  <c r="F30"/>
  <c r="F14"/>
  <c r="F20"/>
  <c r="F27"/>
  <c r="F24"/>
  <c r="F31"/>
  <c r="F15"/>
  <c r="F12"/>
  <c r="E35"/>
  <c r="F26" l="1"/>
  <c r="F10"/>
  <c r="F21"/>
  <c r="F25"/>
  <c r="F19"/>
  <c r="F23"/>
  <c r="F18"/>
  <c r="F29"/>
  <c r="F22"/>
  <c r="F28"/>
  <c r="F11"/>
  <c r="F9"/>
  <c r="F13"/>
  <c r="F8"/>
  <c r="F17"/>
  <c r="F32"/>
  <c r="F16"/>
  <c r="F34" l="1"/>
  <c r="G16" s="1"/>
  <c r="G10" l="1"/>
  <c r="G23"/>
  <c r="G28"/>
  <c r="G25"/>
  <c r="G29"/>
  <c r="G9"/>
  <c r="G8"/>
  <c r="G26"/>
  <c r="G19"/>
  <c r="G22"/>
  <c r="G13"/>
  <c r="G31"/>
  <c r="G20"/>
  <c r="G30"/>
  <c r="G15"/>
  <c r="G12"/>
  <c r="G24"/>
  <c r="G14"/>
  <c r="G7"/>
  <c r="G27"/>
  <c r="G32"/>
  <c r="G21"/>
  <c r="G18"/>
  <c r="G11"/>
  <c r="G17"/>
  <c r="G34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<sst xmlns="http://schemas.openxmlformats.org/spreadsheetml/2006/main" count="241" uniqueCount="102">
  <si>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</si>
  <si>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</si>
  <si>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</si>
  <si>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</si>
  <si>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</si>
  <si>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</si>
  <si>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</si>
  <si>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</si>
  <si>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</si>
  <si>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</si>
  <si>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</si>
  <si>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</si>
  <si>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</si>
  <si>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</si>
  <si>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</si>
  <si>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</si>
  <si>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</si>
  <si>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</si>
  <si>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</si>
  <si>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</si>
  <si>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FA_2015_20140616</t>
  </si>
  <si>
    <t>SWS</t>
  </si>
  <si>
    <t>LA_2015_20140616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</si>
  <si>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</si>
  <si>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</si>
  <si>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</si>
  <si>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</si>
  <si>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</si>
  <si>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</si>
  <si>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</si>
  <si>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</si>
  <si>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</si>
  <si>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</si>
  <si>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</si>
  <si>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</si>
  <si>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</si>
  <si>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</si>
  <si>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</si>
  <si>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</si>
  <si>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</si>
  <si>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</si>
  <si>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</si>
  <si>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</si>
  <si>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</si>
  <si>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</si>
  <si>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</si>
  <si>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</si>
  <si>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</si>
  <si>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</si>
  <si>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</si>
  <si>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</si>
  <si>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</si>
  <si>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</si>
  <si>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</si>
  <si>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</si>
  <si>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</si>
  <si>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</si>
  <si>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</si>
  <si>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</si>
  <si>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</si>
  <si>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</si>
  <si>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</si>
  <si>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</si>
  <si>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</si>
  <si>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</si>
  <si>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</si>
  <si>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</si>
  <si>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* 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</si>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</sst>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>
  <numFmts count="3">
    <numFmt numFmtId="166" formatCode="0.000"/>
    <numFmt numFmtId="167" formatCode="0.0%"/>
    <numFmt numFmtId="168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17" xfId="0" applyNumberFormat="1" applyFont="1" applyFill="1" applyBorder="1" applyAlignment="1">
      <alignment horizontal="right"/>
    </xf>
    <xf numFmtId="166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15" xfId="0" applyNumberFormat="1" applyFont="1" applyFill="1" applyBorder="1" applyAlignment="1">
      <alignment horizontal="right" vertical="center" wrapText="1"/>
    </xf>
    <xf numFmtId="166" fontId="0" fillId="0" borderId="33" xfId="0" applyNumberFormat="1" applyFont="1" applyFill="1" applyBorder="1" applyAlignment="1">
      <alignment horizontal="right" vertical="center" wrapText="1"/>
    </xf>
    <xf numFmtId="166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7" fontId="0" fillId="3" borderId="15" xfId="0" applyNumberFormat="1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horizontal="right" vertical="center" wrapText="1"/>
    </xf>
    <xf numFmtId="166" fontId="0" fillId="3" borderId="15" xfId="0" applyNumberFormat="1" applyFont="1" applyFill="1" applyBorder="1" applyAlignment="1">
      <alignment horizontal="right" vertical="center" wrapText="1"/>
    </xf>
    <xf numFmtId="166" fontId="0" fillId="3" borderId="33" xfId="0" applyNumberFormat="1" applyFont="1" applyFill="1" applyBorder="1" applyAlignment="1">
      <alignment horizontal="right" vertical="center" wrapText="1"/>
    </xf>
    <xf numFmtId="166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7" fontId="0" fillId="3" borderId="16" xfId="0" applyNumberFormat="1" applyFont="1" applyFill="1" applyBorder="1" applyAlignment="1">
      <alignment vertical="center"/>
    </xf>
    <xf numFmtId="166" fontId="0" fillId="3" borderId="19" xfId="0" applyNumberFormat="1" applyFont="1" applyFill="1" applyBorder="1" applyAlignment="1">
      <alignment horizontal="right" vertical="center" wrapText="1"/>
    </xf>
    <xf numFmtId="166" fontId="0" fillId="3" borderId="16" xfId="0" applyNumberFormat="1" applyFont="1" applyFill="1" applyBorder="1" applyAlignment="1">
      <alignment horizontal="right" vertical="center" wrapText="1"/>
    </xf>
    <xf numFmtId="166" fontId="0" fillId="3" borderId="18" xfId="0" applyNumberFormat="1" applyFont="1" applyFill="1" applyBorder="1" applyAlignment="1">
      <alignment horizontal="right" vertical="center" wrapText="1"/>
    </xf>
    <xf numFmtId="166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7" fontId="0" fillId="0" borderId="1" xfId="0" applyNumberFormat="1" applyFont="1" applyFill="1" applyBorder="1"/>
    <xf numFmtId="167" fontId="0" fillId="0" borderId="17" xfId="0" applyNumberFormat="1" applyFont="1" applyFill="1" applyBorder="1"/>
    <xf numFmtId="167" fontId="0" fillId="0" borderId="3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166" fontId="0" fillId="0" borderId="2" xfId="0" applyNumberFormat="1" applyFont="1" applyFill="1" applyBorder="1"/>
    <xf numFmtId="168" fontId="0" fillId="0" borderId="1" xfId="0" applyNumberFormat="1" applyFont="1" applyFill="1" applyBorder="1"/>
    <xf numFmtId="168" fontId="0" fillId="0" borderId="17" xfId="0" applyNumberFormat="1" applyFont="1" applyFill="1" applyBorder="1"/>
    <xf numFmtId="168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6" fontId="0" fillId="0" borderId="22" xfId="0" applyNumberFormat="1" applyFont="1" applyFill="1" applyBorder="1" applyAlignment="1" applyProtection="1">
      <alignment vertical="center"/>
      <protection locked="0"/>
    </xf>
    <xf numFmtId="166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6" fontId="0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6" fontId="0" fillId="3" borderId="19" xfId="0" applyNumberFormat="1" applyFont="1" applyFill="1" applyBorder="1" applyAlignment="1" applyProtection="1">
      <alignment vertical="center"/>
      <protection locked="0"/>
    </xf>
    <xf numFmtId="166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2015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2015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2015)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FA_2015_20140616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2012</v>
      </c>
    </row>
    <row r="6" spans="1:2">
      <c r="A6" s="20" t="s">
        <v>28</v>
      </c>
      <c r="B6" s="21">
        <v>4.9445421052721303E-2</v>
      </c>
    </row>
    <row r="7" spans="1:2">
      <c r="A7" s="22" t="s">
        <v>29</v>
      </c>
      <c r="B7" s="23">
        <v>6.5884260998955294E-2</v>
      </c>
    </row>
    <row r="8" spans="1:2">
      <c r="A8" s="24" t="s">
        <v>30</v>
      </c>
      <c r="B8" s="25">
        <v>4.1960230283547298E-2</v>
      </c>
    </row>
    <row r="9" spans="1:2">
      <c r="A9" s="22" t="s">
        <v>31</v>
      </c>
      <c r="B9" s="23">
        <v>2.4480673267828899E-2</v>
      </c>
    </row>
    <row r="10" spans="1:2">
      <c r="A10" s="24" t="s">
        <v>32</v>
      </c>
      <c r="B10" s="25">
        <v>2.6279851287401301E-2</v>
      </c>
    </row>
    <row r="11" spans="1:2">
      <c r="A11" s="22" t="s">
        <v>33</v>
      </c>
      <c r="B11" s="23">
        <v>2.62453354823412E-2</v>
      </c>
    </row>
    <row r="12" spans="1:2">
      <c r="A12" s="24" t="s">
        <v>34</v>
      </c>
      <c r="B12" s="25">
        <v>1.97511840921137E-2</v>
      </c>
    </row>
    <row r="13" spans="1:2">
      <c r="A13" s="22" t="s">
        <v>35</v>
      </c>
      <c r="B13" s="23">
        <v>3.9201422334840197E-2</v>
      </c>
    </row>
    <row r="14" spans="1:2">
      <c r="A14" s="24" t="s">
        <v>36</v>
      </c>
      <c r="B14" s="25">
        <v>3.5950991365067499E-2</v>
      </c>
    </row>
    <row r="15" spans="1:2">
      <c r="A15" s="22" t="s">
        <v>37</v>
      </c>
      <c r="B15" s="23">
        <v>4.4010421437122998E-2</v>
      </c>
    </row>
    <row r="16" spans="1:2">
      <c r="A16" s="24" t="s">
        <v>38</v>
      </c>
      <c r="B16" s="25">
        <v>6.1063099562658298E-2</v>
      </c>
    </row>
    <row r="17" spans="1:2">
      <c r="A17" s="22" t="s">
        <v>39</v>
      </c>
      <c r="B17" s="23">
        <v>0.123332007606354</v>
      </c>
    </row>
    <row r="18" spans="1:2">
      <c r="A18" s="24" t="s">
        <v>40</v>
      </c>
      <c r="B18" s="25">
        <v>4.2140707551250399E-2</v>
      </c>
    </row>
    <row r="19" spans="1:2">
      <c r="A19" s="22" t="s">
        <v>41</v>
      </c>
      <c r="B19" s="23">
        <v>4.8774730098345299E-2</v>
      </c>
    </row>
    <row r="20" spans="1:2">
      <c r="A20" s="24" t="s">
        <v>42</v>
      </c>
      <c r="B20" s="25">
        <v>3.6134611223007103E-2</v>
      </c>
    </row>
    <row r="21" spans="1:2">
      <c r="A21" s="22" t="s">
        <v>43</v>
      </c>
      <c r="B21" s="23">
        <v>2.1287600685679201E-2</v>
      </c>
    </row>
    <row r="22" spans="1:2">
      <c r="A22" s="24" t="s">
        <v>44</v>
      </c>
      <c r="B22" s="25">
        <v>4.2284804464268501E-2</v>
      </c>
    </row>
    <row r="23" spans="1:2">
      <c r="A23" s="22" t="s">
        <v>45</v>
      </c>
      <c r="B23" s="23">
        <v>2.66043823111007E-2</v>
      </c>
    </row>
    <row r="24" spans="1:2">
      <c r="A24" s="24" t="s">
        <v>46</v>
      </c>
      <c r="B24" s="25">
        <v>3.4474446621236901E-2</v>
      </c>
    </row>
    <row r="25" spans="1:2">
      <c r="A25" s="22" t="s">
        <v>47</v>
      </c>
      <c r="B25" s="23">
        <v>3.1087180641032601E-2</v>
      </c>
    </row>
    <row r="26" spans="1:2">
      <c r="A26" s="24" t="s">
        <v>48</v>
      </c>
      <c r="B26" s="25">
        <v>8.9356126832699501E-2</v>
      </c>
    </row>
    <row r="27" spans="1:2">
      <c r="A27" s="22" t="s">
        <v>49</v>
      </c>
      <c r="B27" s="23">
        <v>8.3787688757818904E-2</v>
      </c>
    </row>
    <row r="28" spans="1:2">
      <c r="A28" s="24" t="s">
        <v>50</v>
      </c>
      <c r="B28" s="25">
        <v>3.0666637098088201E-2</v>
      </c>
    </row>
    <row r="29" spans="1:2">
      <c r="A29" s="22" t="s">
        <v>51</v>
      </c>
      <c r="B29" s="23">
        <v>9.4055964241907805E-2</v>
      </c>
    </row>
    <row r="30" spans="1:2">
      <c r="A30" s="24" t="s">
        <v>52</v>
      </c>
      <c r="B30" s="25">
        <v>0.111763638853439</v>
      </c>
    </row>
    <row r="31" spans="1:2">
      <c r="A31" s="26" t="s">
        <v>53</v>
      </c>
      <c r="B31" s="27">
        <v>6.1654879780682501E-2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2015)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FA_2015_20140616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>
      <c r="A7" s="18" t="s">
        <v>27</v>
      </c>
      <c r="B7" s="39">
        <v>2012</v>
      </c>
      <c r="C7" s="39">
        <v>2012</v>
      </c>
      <c r="D7" s="40"/>
    </row>
    <row r="8" spans="1:4">
      <c r="A8" s="20" t="s">
        <v>28</v>
      </c>
      <c r="B8" s="41">
        <v>1408575</v>
      </c>
      <c r="C8" s="41">
        <v>65011</v>
      </c>
      <c r="D8" s="42">
        <f t="shared" ref="D8:D34" si="0">C8/B8</f>
        <v>4.615373693271569E-2</v>
      </c>
    </row>
    <row r="9" spans="1:4">
      <c r="A9" s="22" t="s">
        <v>29</v>
      </c>
      <c r="B9" s="43">
        <v>992617</v>
      </c>
      <c r="C9" s="43">
        <v>56483</v>
      </c>
      <c r="D9" s="44">
        <f t="shared" si="0"/>
        <v>5.6903115703237001E-2</v>
      </c>
    </row>
    <row r="10" spans="1:4">
      <c r="A10" s="24" t="s">
        <v>30</v>
      </c>
      <c r="B10" s="45">
        <v>386082</v>
      </c>
      <c r="C10" s="45">
        <v>17615</v>
      </c>
      <c r="D10" s="46">
        <f t="shared" si="0"/>
        <v>4.5625022663579241E-2</v>
      </c>
    </row>
    <row r="11" spans="1:4">
      <c r="A11" s="22" t="s">
        <v>31</v>
      </c>
      <c r="B11" s="43">
        <v>35693</v>
      </c>
      <c r="C11" s="43">
        <v>1966</v>
      </c>
      <c r="D11" s="44">
        <f t="shared" si="0"/>
        <v>5.5080828173591459E-2</v>
      </c>
    </row>
    <row r="12" spans="1:4">
      <c r="A12" s="24" t="s">
        <v>32</v>
      </c>
      <c r="B12" s="45">
        <v>149830</v>
      </c>
      <c r="C12" s="45">
        <v>6003</v>
      </c>
      <c r="D12" s="46">
        <f t="shared" si="0"/>
        <v>4.0065407461790027E-2</v>
      </c>
    </row>
    <row r="13" spans="1:4">
      <c r="A13" s="22" t="s">
        <v>33</v>
      </c>
      <c r="B13" s="43">
        <v>36115</v>
      </c>
      <c r="C13" s="43">
        <v>1606</v>
      </c>
      <c r="D13" s="44">
        <f t="shared" si="0"/>
        <v>4.4469057178457706E-2</v>
      </c>
    </row>
    <row r="14" spans="1:4">
      <c r="A14" s="24" t="s">
        <v>34</v>
      </c>
      <c r="B14" s="45">
        <v>41584</v>
      </c>
      <c r="C14" s="45">
        <v>1762</v>
      </c>
      <c r="D14" s="46">
        <f t="shared" si="0"/>
        <v>4.2372066179299728E-2</v>
      </c>
    </row>
    <row r="15" spans="1:4">
      <c r="A15" s="22" t="s">
        <v>35</v>
      </c>
      <c r="B15" s="43">
        <v>39369</v>
      </c>
      <c r="C15" s="43">
        <v>2105</v>
      </c>
      <c r="D15" s="44">
        <f t="shared" si="0"/>
        <v>5.3468465035941985E-2</v>
      </c>
    </row>
    <row r="16" spans="1:4">
      <c r="A16" s="24" t="s">
        <v>36</v>
      </c>
      <c r="B16" s="45">
        <v>116575</v>
      </c>
      <c r="C16" s="45">
        <v>4373</v>
      </c>
      <c r="D16" s="46">
        <f t="shared" si="0"/>
        <v>3.7512331117306452E-2</v>
      </c>
    </row>
    <row r="17" spans="1:4">
      <c r="A17" s="22" t="s">
        <v>37</v>
      </c>
      <c r="B17" s="43">
        <v>291395</v>
      </c>
      <c r="C17" s="43">
        <v>10744</v>
      </c>
      <c r="D17" s="44">
        <f t="shared" si="0"/>
        <v>3.6870914051373563E-2</v>
      </c>
    </row>
    <row r="18" spans="1:4">
      <c r="A18" s="24" t="s">
        <v>38</v>
      </c>
      <c r="B18" s="45">
        <v>259283</v>
      </c>
      <c r="C18" s="45">
        <v>13458</v>
      </c>
      <c r="D18" s="46">
        <f t="shared" si="0"/>
        <v>5.190467558613561E-2</v>
      </c>
    </row>
    <row r="19" spans="1:4">
      <c r="A19" s="22" t="s">
        <v>39</v>
      </c>
      <c r="B19" s="43">
        <v>187425</v>
      </c>
      <c r="C19" s="43">
        <v>13519</v>
      </c>
      <c r="D19" s="44">
        <f t="shared" si="0"/>
        <v>7.2130185407496328E-2</v>
      </c>
    </row>
    <row r="20" spans="1:4">
      <c r="A20" s="24" t="s">
        <v>40</v>
      </c>
      <c r="B20" s="45">
        <v>276537</v>
      </c>
      <c r="C20" s="45">
        <v>15135</v>
      </c>
      <c r="D20" s="46">
        <f t="shared" si="0"/>
        <v>5.4730470063680446E-2</v>
      </c>
    </row>
    <row r="21" spans="1:4">
      <c r="A21" s="22" t="s">
        <v>41</v>
      </c>
      <c r="B21" s="43">
        <v>77955</v>
      </c>
      <c r="C21" s="43">
        <v>4601</v>
      </c>
      <c r="D21" s="44">
        <f t="shared" si="0"/>
        <v>5.902123019690847E-2</v>
      </c>
    </row>
    <row r="22" spans="1:4">
      <c r="A22" s="24" t="s">
        <v>42</v>
      </c>
      <c r="B22" s="45">
        <v>53438</v>
      </c>
      <c r="C22" s="45">
        <v>2879</v>
      </c>
      <c r="D22" s="46">
        <f t="shared" si="0"/>
        <v>5.3875519293386728E-2</v>
      </c>
    </row>
    <row r="23" spans="1:4">
      <c r="A23" s="22" t="s">
        <v>43</v>
      </c>
      <c r="B23" s="43">
        <v>15717</v>
      </c>
      <c r="C23" s="43">
        <v>824</v>
      </c>
      <c r="D23" s="44">
        <f t="shared" si="0"/>
        <v>5.2427308010434562E-2</v>
      </c>
    </row>
    <row r="24" spans="1:4">
      <c r="A24" s="24" t="s">
        <v>44</v>
      </c>
      <c r="B24" s="45">
        <v>487060</v>
      </c>
      <c r="C24" s="45">
        <v>21775</v>
      </c>
      <c r="D24" s="46">
        <f t="shared" si="0"/>
        <v>4.4707017615899479E-2</v>
      </c>
    </row>
    <row r="25" spans="1:4">
      <c r="A25" s="22" t="s">
        <v>45</v>
      </c>
      <c r="B25" s="43">
        <v>193920</v>
      </c>
      <c r="C25" s="43">
        <v>9864</v>
      </c>
      <c r="D25" s="44">
        <f t="shared" si="0"/>
        <v>5.0866336633663363E-2</v>
      </c>
    </row>
    <row r="26" spans="1:4">
      <c r="A26" s="24" t="s">
        <v>46</v>
      </c>
      <c r="B26" s="45">
        <v>627340</v>
      </c>
      <c r="C26" s="45">
        <v>25941</v>
      </c>
      <c r="D26" s="46">
        <f t="shared" si="0"/>
        <v>4.1350782669684699E-2</v>
      </c>
    </row>
    <row r="27" spans="1:4">
      <c r="A27" s="22" t="s">
        <v>47</v>
      </c>
      <c r="B27" s="43">
        <v>256213</v>
      </c>
      <c r="C27" s="43">
        <v>10952</v>
      </c>
      <c r="D27" s="44">
        <f t="shared" si="0"/>
        <v>4.274568425489729E-2</v>
      </c>
    </row>
    <row r="28" spans="1:4">
      <c r="A28" s="24" t="s">
        <v>48</v>
      </c>
      <c r="B28" s="45">
        <v>341652</v>
      </c>
      <c r="C28" s="45">
        <v>19988</v>
      </c>
      <c r="D28" s="46">
        <f t="shared" si="0"/>
        <v>5.850397480477211E-2</v>
      </c>
    </row>
    <row r="29" spans="1:4">
      <c r="A29" s="22" t="s">
        <v>49</v>
      </c>
      <c r="B29" s="43">
        <v>734356</v>
      </c>
      <c r="C29" s="43">
        <v>33998</v>
      </c>
      <c r="D29" s="44">
        <f t="shared" si="0"/>
        <v>4.6296346731013294E-2</v>
      </c>
    </row>
    <row r="30" spans="1:4">
      <c r="A30" s="24" t="s">
        <v>50</v>
      </c>
      <c r="B30" s="45">
        <v>321732</v>
      </c>
      <c r="C30" s="45">
        <v>14644</v>
      </c>
      <c r="D30" s="46">
        <f t="shared" si="0"/>
        <v>4.5516143871296606E-2</v>
      </c>
    </row>
    <row r="31" spans="1:4">
      <c r="A31" s="22" t="s">
        <v>51</v>
      </c>
      <c r="B31" s="43">
        <v>174554</v>
      </c>
      <c r="C31" s="43">
        <v>9676</v>
      </c>
      <c r="D31" s="44">
        <f t="shared" si="0"/>
        <v>5.5432702773926694E-2</v>
      </c>
    </row>
    <row r="32" spans="1:4">
      <c r="A32" s="24" t="s">
        <v>52</v>
      </c>
      <c r="B32" s="45">
        <v>463101</v>
      </c>
      <c r="C32" s="45">
        <v>21832</v>
      </c>
      <c r="D32" s="46">
        <f t="shared" si="0"/>
        <v>4.7143063824090212E-2</v>
      </c>
    </row>
    <row r="33" spans="1:4">
      <c r="A33" s="22" t="s">
        <v>53</v>
      </c>
      <c r="B33" s="43">
        <v>70942</v>
      </c>
      <c r="C33" s="43">
        <v>3909</v>
      </c>
      <c r="D33" s="44">
        <f t="shared" si="0"/>
        <v>5.5101350398917427E-2</v>
      </c>
    </row>
    <row r="34" spans="1:4" ht="13.5" customHeight="1">
      <c r="A34" s="47" t="s">
        <v>64</v>
      </c>
      <c r="B34" s="48">
        <v>8039060</v>
      </c>
      <c r="C34" s="48">
        <v>390663</v>
      </c>
      <c r="D34" s="49">
        <f t="shared" si="0"/>
        <v>4.8595606949071161E-2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2015)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FA_2015_20140616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>
      <c r="A7" s="18" t="s">
        <v>27</v>
      </c>
      <c r="B7" s="39">
        <f>SCC_B!B7</f>
        <v>2012</v>
      </c>
      <c r="C7" s="39">
        <v>2012</v>
      </c>
      <c r="D7" s="40"/>
    </row>
    <row r="8" spans="1:4">
      <c r="A8" s="20" t="s">
        <v>28</v>
      </c>
      <c r="B8" s="50">
        <f>SCC_B!B8</f>
        <v>1408575</v>
      </c>
      <c r="C8" s="41">
        <v>130438</v>
      </c>
      <c r="D8" s="42">
        <f t="shared" ref="D8:D34" si="0">C8/B8</f>
        <v>9.2602807802211459E-2</v>
      </c>
    </row>
    <row r="9" spans="1:4">
      <c r="A9" s="22" t="s">
        <v>29</v>
      </c>
      <c r="B9" s="51">
        <f>SCC_B!B9</f>
        <v>992617</v>
      </c>
      <c r="C9" s="43">
        <v>55095</v>
      </c>
      <c r="D9" s="44">
        <f t="shared" si="0"/>
        <v>5.5504791878438514E-2</v>
      </c>
    </row>
    <row r="10" spans="1:4">
      <c r="A10" s="24" t="s">
        <v>30</v>
      </c>
      <c r="B10" s="52">
        <f>SCC_B!B10</f>
        <v>386082</v>
      </c>
      <c r="C10" s="45">
        <v>23845</v>
      </c>
      <c r="D10" s="46">
        <f t="shared" si="0"/>
        <v>6.1761491082205335E-2</v>
      </c>
    </row>
    <row r="11" spans="1:4">
      <c r="A11" s="22" t="s">
        <v>31</v>
      </c>
      <c r="B11" s="51">
        <f>SCC_B!B11</f>
        <v>35693</v>
      </c>
      <c r="C11" s="43">
        <v>1482</v>
      </c>
      <c r="D11" s="44">
        <f t="shared" si="0"/>
        <v>4.1520746364833439E-2</v>
      </c>
    </row>
    <row r="12" spans="1:4">
      <c r="A12" s="24" t="s">
        <v>32</v>
      </c>
      <c r="B12" s="52">
        <f>SCC_B!B12</f>
        <v>149830</v>
      </c>
      <c r="C12" s="45">
        <v>9481</v>
      </c>
      <c r="D12" s="46">
        <f t="shared" si="0"/>
        <v>6.3278382166455316E-2</v>
      </c>
    </row>
    <row r="13" spans="1:4">
      <c r="A13" s="22" t="s">
        <v>33</v>
      </c>
      <c r="B13" s="51">
        <f>SCC_B!B13</f>
        <v>36115</v>
      </c>
      <c r="C13" s="43">
        <v>2011</v>
      </c>
      <c r="D13" s="44">
        <f t="shared" si="0"/>
        <v>5.5683234113249346E-2</v>
      </c>
    </row>
    <row r="14" spans="1:4">
      <c r="A14" s="24" t="s">
        <v>34</v>
      </c>
      <c r="B14" s="52">
        <f>SCC_B!B14</f>
        <v>41584</v>
      </c>
      <c r="C14" s="45">
        <v>1840</v>
      </c>
      <c r="D14" s="46">
        <f t="shared" si="0"/>
        <v>4.4247787610619468E-2</v>
      </c>
    </row>
    <row r="15" spans="1:4">
      <c r="A15" s="22" t="s">
        <v>35</v>
      </c>
      <c r="B15" s="51">
        <f>SCC_B!B15</f>
        <v>39369</v>
      </c>
      <c r="C15" s="43">
        <v>2909</v>
      </c>
      <c r="D15" s="44">
        <f t="shared" si="0"/>
        <v>7.389062460311413E-2</v>
      </c>
    </row>
    <row r="16" spans="1:4">
      <c r="A16" s="24" t="s">
        <v>36</v>
      </c>
      <c r="B16" s="52">
        <f>SCC_B!B16</f>
        <v>116575</v>
      </c>
      <c r="C16" s="45">
        <v>12334</v>
      </c>
      <c r="D16" s="46">
        <f t="shared" si="0"/>
        <v>0.10580313103152476</v>
      </c>
    </row>
    <row r="17" spans="1:4">
      <c r="A17" s="22" t="s">
        <v>37</v>
      </c>
      <c r="B17" s="51">
        <f>SCC_B!B17</f>
        <v>291395</v>
      </c>
      <c r="C17" s="43">
        <v>29328</v>
      </c>
      <c r="D17" s="44">
        <f t="shared" si="0"/>
        <v>0.10064688824447915</v>
      </c>
    </row>
    <row r="18" spans="1:4">
      <c r="A18" s="24" t="s">
        <v>38</v>
      </c>
      <c r="B18" s="52">
        <f>SCC_B!B18</f>
        <v>259283</v>
      </c>
      <c r="C18" s="45">
        <v>15502</v>
      </c>
      <c r="D18" s="46">
        <f t="shared" si="0"/>
        <v>5.9787953703096614E-2</v>
      </c>
    </row>
    <row r="19" spans="1:4">
      <c r="A19" s="22" t="s">
        <v>39</v>
      </c>
      <c r="B19" s="51">
        <f>SCC_B!B19</f>
        <v>187425</v>
      </c>
      <c r="C19" s="43">
        <v>23414</v>
      </c>
      <c r="D19" s="44">
        <f t="shared" si="0"/>
        <v>0.12492463652127518</v>
      </c>
    </row>
    <row r="20" spans="1:4">
      <c r="A20" s="24" t="s">
        <v>40</v>
      </c>
      <c r="B20" s="52">
        <f>SCC_B!B20</f>
        <v>276537</v>
      </c>
      <c r="C20" s="45">
        <v>17897</v>
      </c>
      <c r="D20" s="46">
        <f t="shared" si="0"/>
        <v>6.4718283629315421E-2</v>
      </c>
    </row>
    <row r="21" spans="1:4">
      <c r="A21" s="22" t="s">
        <v>41</v>
      </c>
      <c r="B21" s="51">
        <f>SCC_B!B21</f>
        <v>77955</v>
      </c>
      <c r="C21" s="43">
        <v>5546</v>
      </c>
      <c r="D21" s="44">
        <f t="shared" si="0"/>
        <v>7.1143608492078764E-2</v>
      </c>
    </row>
    <row r="22" spans="1:4">
      <c r="A22" s="24" t="s">
        <v>42</v>
      </c>
      <c r="B22" s="52">
        <f>SCC_B!B22</f>
        <v>53438</v>
      </c>
      <c r="C22" s="45">
        <v>2141</v>
      </c>
      <c r="D22" s="46">
        <f t="shared" si="0"/>
        <v>4.0065122197687042E-2</v>
      </c>
    </row>
    <row r="23" spans="1:4">
      <c r="A23" s="22" t="s">
        <v>43</v>
      </c>
      <c r="B23" s="51">
        <f>SCC_B!B23</f>
        <v>15717</v>
      </c>
      <c r="C23" s="43">
        <v>535</v>
      </c>
      <c r="D23" s="44">
        <f t="shared" si="0"/>
        <v>3.4039574982503019E-2</v>
      </c>
    </row>
    <row r="24" spans="1:4">
      <c r="A24" s="24" t="s">
        <v>44</v>
      </c>
      <c r="B24" s="52">
        <f>SCC_B!B24</f>
        <v>487060</v>
      </c>
      <c r="C24" s="45">
        <v>32211</v>
      </c>
      <c r="D24" s="46">
        <f t="shared" si="0"/>
        <v>6.6133535909333546E-2</v>
      </c>
    </row>
    <row r="25" spans="1:4">
      <c r="A25" s="22" t="s">
        <v>45</v>
      </c>
      <c r="B25" s="51">
        <f>SCC_B!B25</f>
        <v>193920</v>
      </c>
      <c r="C25" s="43">
        <v>13232</v>
      </c>
      <c r="D25" s="44">
        <f t="shared" si="0"/>
        <v>6.823432343234323E-2</v>
      </c>
    </row>
    <row r="26" spans="1:4">
      <c r="A26" s="24" t="s">
        <v>46</v>
      </c>
      <c r="B26" s="52">
        <f>SCC_B!B26</f>
        <v>627340</v>
      </c>
      <c r="C26" s="45">
        <v>43056</v>
      </c>
      <c r="D26" s="46">
        <f t="shared" si="0"/>
        <v>6.863263939809354E-2</v>
      </c>
    </row>
    <row r="27" spans="1:4">
      <c r="A27" s="22" t="s">
        <v>47</v>
      </c>
      <c r="B27" s="51">
        <f>SCC_B!B27</f>
        <v>256213</v>
      </c>
      <c r="C27" s="43">
        <v>13358</v>
      </c>
      <c r="D27" s="44">
        <f t="shared" si="0"/>
        <v>5.2136308462099892E-2</v>
      </c>
    </row>
    <row r="28" spans="1:4">
      <c r="A28" s="24" t="s">
        <v>48</v>
      </c>
      <c r="B28" s="52">
        <f>SCC_B!B28</f>
        <v>341652</v>
      </c>
      <c r="C28" s="45">
        <v>19546</v>
      </c>
      <c r="D28" s="46">
        <f t="shared" si="0"/>
        <v>5.721026073314367E-2</v>
      </c>
    </row>
    <row r="29" spans="1:4">
      <c r="A29" s="22" t="s">
        <v>49</v>
      </c>
      <c r="B29" s="51">
        <f>SCC_B!B29</f>
        <v>734356</v>
      </c>
      <c r="C29" s="43">
        <v>107134</v>
      </c>
      <c r="D29" s="44">
        <f t="shared" si="0"/>
        <v>0.14588837021825926</v>
      </c>
    </row>
    <row r="30" spans="1:4">
      <c r="A30" s="24" t="s">
        <v>50</v>
      </c>
      <c r="B30" s="52">
        <f>SCC_B!B30</f>
        <v>321732</v>
      </c>
      <c r="C30" s="45">
        <v>31296</v>
      </c>
      <c r="D30" s="46">
        <f t="shared" si="0"/>
        <v>9.7273507142590726E-2</v>
      </c>
    </row>
    <row r="31" spans="1:4">
      <c r="A31" s="22" t="s">
        <v>51</v>
      </c>
      <c r="B31" s="51">
        <f>SCC_B!B31</f>
        <v>174554</v>
      </c>
      <c r="C31" s="43">
        <v>17127</v>
      </c>
      <c r="D31" s="44">
        <f t="shared" si="0"/>
        <v>9.8118633775221425E-2</v>
      </c>
    </row>
    <row r="32" spans="1:4">
      <c r="A32" s="24" t="s">
        <v>52</v>
      </c>
      <c r="B32" s="52">
        <f>SCC_B!B32</f>
        <v>463101</v>
      </c>
      <c r="C32" s="45">
        <v>88400</v>
      </c>
      <c r="D32" s="46">
        <f t="shared" si="0"/>
        <v>0.19088708510670457</v>
      </c>
    </row>
    <row r="33" spans="1:4">
      <c r="A33" s="22" t="s">
        <v>53</v>
      </c>
      <c r="B33" s="51">
        <f>SCC_B!B33</f>
        <v>70942</v>
      </c>
      <c r="C33" s="43">
        <v>3408</v>
      </c>
      <c r="D33" s="44">
        <f t="shared" si="0"/>
        <v>4.8039243325533533E-2</v>
      </c>
    </row>
    <row r="34" spans="1:4" ht="13.5" customHeight="1">
      <c r="A34" s="47" t="s">
        <v>64</v>
      </c>
      <c r="B34" s="53">
        <f>SCC_B!B34</f>
        <v>8039060</v>
      </c>
      <c r="C34" s="48">
        <v>702566</v>
      </c>
      <c r="D34" s="49">
        <f t="shared" si="0"/>
        <v>8.7394048557915979E-2</v>
      </c>
    </row>
    <row r="36" spans="1:4" ht="25.5" customHeight="1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4" t="str">
        <f>"Summary SCC A-C "&amp;Info!C27</f>
        <v>Summary SCC A-C 2015</v>
      </c>
      <c r="B1" s="55"/>
      <c r="C1" s="1"/>
      <c r="D1" s="1"/>
    </row>
    <row r="2" spans="1:11" ht="15.75" customHeight="1">
      <c r="C2" s="56"/>
      <c r="D2" s="57"/>
    </row>
    <row r="3" spans="1:11" ht="15.75" customHeight="1">
      <c r="A3" s="58"/>
      <c r="B3" s="58"/>
      <c r="C3" s="56"/>
      <c r="D3" s="57"/>
      <c r="K3" s="15" t="str">
        <f>Info!$C$25</f>
        <v>FA_2015_20140616</v>
      </c>
    </row>
    <row r="4" spans="1:11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>
      <c r="A8" s="80" t="s">
        <v>89</v>
      </c>
      <c r="B8" s="81"/>
      <c r="C8" s="82"/>
      <c r="D8" s="30"/>
      <c r="E8" s="81"/>
      <c r="F8" s="82"/>
      <c r="G8" s="30"/>
      <c r="H8" s="83">
        <v>0.53164955121941404</v>
      </c>
      <c r="I8" s="84">
        <v>0.31695846736875899</v>
      </c>
      <c r="J8" s="85">
        <v>0.405417517982745</v>
      </c>
      <c r="K8" s="86"/>
    </row>
    <row r="9" spans="1:11">
      <c r="A9" s="87" t="s">
        <v>28</v>
      </c>
      <c r="B9" s="88">
        <f>SCC_A!B6</f>
        <v>4.9445421052721303E-2</v>
      </c>
      <c r="C9" s="89">
        <f>SCC_B!D8</f>
        <v>4.615373693271569E-2</v>
      </c>
      <c r="D9" s="90">
        <f>SCC_C!D8</f>
        <v>9.2602807802211459E-2</v>
      </c>
      <c r="E9" s="91">
        <f t="shared" ref="E9:E34" si="0">(B9-B$36)/B$37</f>
        <v>-3.5402553010556934E-2</v>
      </c>
      <c r="F9" s="91">
        <f t="shared" ref="F9:F34" si="1">(C9-C$36)/C$37</f>
        <v>-0.43736064537644032</v>
      </c>
      <c r="G9" s="92">
        <f t="shared" ref="G9:G34" si="2">(D9-D$36)/D$37</f>
        <v>0.45764425564549888</v>
      </c>
      <c r="H9" s="93">
        <f t="shared" ref="H9:H34" si="3">H$8*E9</f>
        <v>-1.8821751420084108E-2</v>
      </c>
      <c r="I9" s="91">
        <f t="shared" ref="I9:I34" si="4">I$8*F9</f>
        <v>-0.13862515984592783</v>
      </c>
      <c r="J9" s="92">
        <f t="shared" ref="J9:J34" si="5">J$8*G9</f>
        <v>0.18553699824285899</v>
      </c>
      <c r="K9" s="94">
        <f t="shared" ref="K9:K34" si="6">SUM(H9:J9)</f>
        <v>2.8090086976847062E-2</v>
      </c>
    </row>
    <row r="10" spans="1:11">
      <c r="A10" s="95" t="s">
        <v>29</v>
      </c>
      <c r="B10" s="96">
        <f>SCC_A!B7</f>
        <v>6.5884260998955294E-2</v>
      </c>
      <c r="C10" s="97">
        <f>SCC_B!D9</f>
        <v>5.6903115703237001E-2</v>
      </c>
      <c r="D10" s="98">
        <f>SCC_C!D9</f>
        <v>5.5504791878438514E-2</v>
      </c>
      <c r="E10" s="99">
        <f t="shared" si="0"/>
        <v>0.54440340978700275</v>
      </c>
      <c r="F10" s="99">
        <f t="shared" si="1"/>
        <v>0.91664768154340293</v>
      </c>
      <c r="G10" s="100">
        <f t="shared" si="2"/>
        <v>-0.57977057133214926</v>
      </c>
      <c r="H10" s="101">
        <f t="shared" si="3"/>
        <v>0.28943182849557875</v>
      </c>
      <c r="I10" s="99">
        <f t="shared" si="4"/>
        <v>0.29053924425912325</v>
      </c>
      <c r="J10" s="100">
        <f t="shared" si="5"/>
        <v>-0.23504914602891797</v>
      </c>
      <c r="K10" s="102">
        <f t="shared" si="6"/>
        <v>0.34492192672578409</v>
      </c>
    </row>
    <row r="11" spans="1:11">
      <c r="A11" s="87" t="s">
        <v>30</v>
      </c>
      <c r="B11" s="88">
        <f>SCC_A!B8</f>
        <v>4.1960230283547298E-2</v>
      </c>
      <c r="C11" s="89">
        <f>SCC_B!D10</f>
        <v>4.5625022663579241E-2</v>
      </c>
      <c r="D11" s="90">
        <f>SCC_C!D10</f>
        <v>6.1761491082205335E-2</v>
      </c>
      <c r="E11" s="91">
        <f t="shared" si="0"/>
        <v>-0.29940890959282845</v>
      </c>
      <c r="F11" s="91">
        <f t="shared" si="1"/>
        <v>-0.50395831006524094</v>
      </c>
      <c r="G11" s="92">
        <f t="shared" si="2"/>
        <v>-0.40480723811066688</v>
      </c>
      <c r="H11" s="93">
        <f t="shared" si="3"/>
        <v>-0.15918061241612136</v>
      </c>
      <c r="I11" s="91">
        <f t="shared" si="4"/>
        <v>-0.15973385357602859</v>
      </c>
      <c r="J11" s="92">
        <f t="shared" si="5"/>
        <v>-0.16411594573627664</v>
      </c>
      <c r="K11" s="94">
        <f t="shared" si="6"/>
        <v>-0.48303041172842659</v>
      </c>
    </row>
    <row r="12" spans="1:11">
      <c r="A12" s="95" t="s">
        <v>31</v>
      </c>
      <c r="B12" s="96">
        <f>SCC_A!B9</f>
        <v>2.4480673267828899E-2</v>
      </c>
      <c r="C12" s="97">
        <f>SCC_B!D11</f>
        <v>5.5080828173591459E-2</v>
      </c>
      <c r="D12" s="98">
        <f>SCC_C!D11</f>
        <v>4.1520746364833439E-2</v>
      </c>
      <c r="E12" s="99">
        <f t="shared" si="0"/>
        <v>-0.91592147482984432</v>
      </c>
      <c r="F12" s="99">
        <f t="shared" si="1"/>
        <v>0.68710953409726983</v>
      </c>
      <c r="G12" s="100">
        <f t="shared" si="2"/>
        <v>-0.9708226477222428</v>
      </c>
      <c r="H12" s="101">
        <f t="shared" si="3"/>
        <v>-0.48694924104551057</v>
      </c>
      <c r="I12" s="99">
        <f t="shared" si="4"/>
        <v>0.21778518484193268</v>
      </c>
      <c r="J12" s="100">
        <f t="shared" si="5"/>
        <v>-0.39358850824098851</v>
      </c>
      <c r="K12" s="102">
        <f t="shared" si="6"/>
        <v>-0.66275256444456643</v>
      </c>
    </row>
    <row r="13" spans="1:11">
      <c r="A13" s="87" t="s">
        <v>32</v>
      </c>
      <c r="B13" s="88">
        <f>SCC_A!B10</f>
        <v>2.6279851287401301E-2</v>
      </c>
      <c r="C13" s="89">
        <f>SCC_B!D12</f>
        <v>4.0065407461790027E-2</v>
      </c>
      <c r="D13" s="90">
        <f>SCC_C!D12</f>
        <v>6.3278382166455316E-2</v>
      </c>
      <c r="E13" s="91">
        <f t="shared" si="0"/>
        <v>-0.85246358198008976</v>
      </c>
      <c r="F13" s="91">
        <f t="shared" si="1"/>
        <v>-1.2042560145555321</v>
      </c>
      <c r="G13" s="92">
        <f t="shared" si="2"/>
        <v>-0.36238865419112315</v>
      </c>
      <c r="H13" s="93">
        <f t="shared" si="3"/>
        <v>-0.45321188079060887</v>
      </c>
      <c r="I13" s="91">
        <f t="shared" si="4"/>
        <v>-0.38169914069313138</v>
      </c>
      <c r="J13" s="92">
        <f t="shared" si="5"/>
        <v>-0.14691870872727242</v>
      </c>
      <c r="K13" s="94">
        <f t="shared" si="6"/>
        <v>-0.98182973021101272</v>
      </c>
    </row>
    <row r="14" spans="1:11">
      <c r="A14" s="95" t="s">
        <v>33</v>
      </c>
      <c r="B14" s="96">
        <f>SCC_A!B11</f>
        <v>2.62453354823412E-2</v>
      </c>
      <c r="C14" s="97">
        <f>SCC_B!D13</f>
        <v>4.4469057178457706E-2</v>
      </c>
      <c r="D14" s="98">
        <f>SCC_C!D13</f>
        <v>5.5683234113249346E-2</v>
      </c>
      <c r="E14" s="99">
        <f t="shared" si="0"/>
        <v>-0.85368097138530674</v>
      </c>
      <c r="F14" s="99">
        <f t="shared" si="1"/>
        <v>-0.6495655052250956</v>
      </c>
      <c r="G14" s="100">
        <f t="shared" si="2"/>
        <v>-0.57478058425218903</v>
      </c>
      <c r="H14" s="101">
        <f t="shared" si="3"/>
        <v>-0.45385910532155177</v>
      </c>
      <c r="I14" s="99">
        <f t="shared" si="4"/>
        <v>-0.2058852869917599</v>
      </c>
      <c r="J14" s="100">
        <f t="shared" si="5"/>
        <v>-0.23302611785219451</v>
      </c>
      <c r="K14" s="102">
        <f t="shared" si="6"/>
        <v>-0.89277051016550624</v>
      </c>
    </row>
    <row r="15" spans="1:11">
      <c r="A15" s="87" t="s">
        <v>34</v>
      </c>
      <c r="B15" s="88">
        <f>SCC_A!B12</f>
        <v>1.97511840921137E-2</v>
      </c>
      <c r="C15" s="89">
        <f>SCC_B!D14</f>
        <v>4.2372066179299728E-2</v>
      </c>
      <c r="D15" s="90">
        <f>SCC_C!D14</f>
        <v>4.4247787610619468E-2</v>
      </c>
      <c r="E15" s="91">
        <f t="shared" si="0"/>
        <v>-1.0827328820845517</v>
      </c>
      <c r="F15" s="91">
        <f t="shared" si="1"/>
        <v>-0.91370572532063943</v>
      </c>
      <c r="G15" s="92">
        <f t="shared" si="2"/>
        <v>-0.8945632319095197</v>
      </c>
      <c r="H15" s="93">
        <f t="shared" si="3"/>
        <v>-0.5756344508507546</v>
      </c>
      <c r="I15" s="91">
        <f t="shared" si="4"/>
        <v>-0.28960676632369015</v>
      </c>
      <c r="J15" s="92">
        <f t="shared" si="5"/>
        <v>-0.36267160515938018</v>
      </c>
      <c r="K15" s="94">
        <f t="shared" si="6"/>
        <v>-1.2279128223338249</v>
      </c>
    </row>
    <row r="16" spans="1:11">
      <c r="A16" s="95" t="s">
        <v>35</v>
      </c>
      <c r="B16" s="96">
        <f>SCC_A!B13</f>
        <v>3.9201422334840197E-2</v>
      </c>
      <c r="C16" s="97">
        <f>SCC_B!D15</f>
        <v>5.3468465035941985E-2</v>
      </c>
      <c r="D16" s="98">
        <f>SCC_C!D15</f>
        <v>7.389062460311413E-2</v>
      </c>
      <c r="E16" s="99">
        <f t="shared" si="0"/>
        <v>-0.39671342159643436</v>
      </c>
      <c r="F16" s="99">
        <f t="shared" si="1"/>
        <v>0.48401378679855245</v>
      </c>
      <c r="G16" s="100">
        <f t="shared" si="2"/>
        <v>-6.562621617037874E-2</v>
      </c>
      <c r="H16" s="101">
        <f t="shared" si="3"/>
        <v>-0.21091251255446253</v>
      </c>
      <c r="I16" s="99">
        <f t="shared" si="4"/>
        <v>0.15341226804901845</v>
      </c>
      <c r="J16" s="100">
        <f t="shared" si="5"/>
        <v>-2.6606017674394033E-2</v>
      </c>
      <c r="K16" s="102">
        <f t="shared" si="6"/>
        <v>-8.4106262179838118E-2</v>
      </c>
    </row>
    <row r="17" spans="1:11">
      <c r="A17" s="87" t="s">
        <v>36</v>
      </c>
      <c r="B17" s="88">
        <f>SCC_A!B14</f>
        <v>3.5950991365067499E-2</v>
      </c>
      <c r="C17" s="89">
        <f>SCC_B!D16</f>
        <v>3.7512331117306452E-2</v>
      </c>
      <c r="D17" s="90">
        <f>SCC_C!D16</f>
        <v>0.10580313103152476</v>
      </c>
      <c r="E17" s="91">
        <f t="shared" si="0"/>
        <v>-0.51135771913202877</v>
      </c>
      <c r="F17" s="91">
        <f t="shared" si="1"/>
        <v>-1.5258454480931118</v>
      </c>
      <c r="G17" s="92">
        <f t="shared" si="2"/>
        <v>0.82678019723130325</v>
      </c>
      <c r="H17" s="93">
        <f t="shared" si="3"/>
        <v>-0.27186310188912627</v>
      </c>
      <c r="I17" s="91">
        <f t="shared" si="4"/>
        <v>-0.48362963466919001</v>
      </c>
      <c r="J17" s="92">
        <f t="shared" si="5"/>
        <v>0.33519117547879934</v>
      </c>
      <c r="K17" s="94">
        <f t="shared" si="6"/>
        <v>-0.42030156107951694</v>
      </c>
    </row>
    <row r="18" spans="1:11">
      <c r="A18" s="95" t="s">
        <v>37</v>
      </c>
      <c r="B18" s="96">
        <f>SCC_A!B15</f>
        <v>4.4010421437122998E-2</v>
      </c>
      <c r="C18" s="97">
        <f>SCC_B!D17</f>
        <v>3.6870914051373563E-2</v>
      </c>
      <c r="D18" s="98">
        <f>SCC_C!D17</f>
        <v>0.10064688824447915</v>
      </c>
      <c r="E18" s="99">
        <f t="shared" si="0"/>
        <v>-0.22709766016124536</v>
      </c>
      <c r="F18" s="99">
        <f t="shared" si="1"/>
        <v>-1.6066393308692333</v>
      </c>
      <c r="G18" s="100">
        <f t="shared" si="2"/>
        <v>0.68259020254886926</v>
      </c>
      <c r="H18" s="101">
        <f t="shared" si="3"/>
        <v>-0.12073636910770509</v>
      </c>
      <c r="I18" s="99">
        <f t="shared" si="4"/>
        <v>-0.50923793992668065</v>
      </c>
      <c r="J18" s="100">
        <f t="shared" si="5"/>
        <v>0.27673402571670175</v>
      </c>
      <c r="K18" s="102">
        <f t="shared" si="6"/>
        <v>-0.35324028331768403</v>
      </c>
    </row>
    <row r="19" spans="1:11">
      <c r="A19" s="87" t="s">
        <v>38</v>
      </c>
      <c r="B19" s="88">
        <f>SCC_A!B16</f>
        <v>6.1063099562658298E-2</v>
      </c>
      <c r="C19" s="89">
        <f>SCC_B!D18</f>
        <v>5.190467558613561E-2</v>
      </c>
      <c r="D19" s="90">
        <f>SCC_C!D18</f>
        <v>5.9787953703096614E-2</v>
      </c>
      <c r="E19" s="91">
        <f t="shared" si="0"/>
        <v>0.37435867685467472</v>
      </c>
      <c r="F19" s="91">
        <f t="shared" si="1"/>
        <v>0.28703645612769857</v>
      </c>
      <c r="G19" s="92">
        <f t="shared" si="2"/>
        <v>-0.45999555176304219</v>
      </c>
      <c r="H19" s="93">
        <f t="shared" si="3"/>
        <v>0.19902762254488146</v>
      </c>
      <c r="I19" s="91">
        <f t="shared" si="4"/>
        <v>9.0978635213195366E-2</v>
      </c>
      <c r="J19" s="92">
        <f t="shared" si="5"/>
        <v>-0.18649025487887586</v>
      </c>
      <c r="K19" s="94">
        <f t="shared" si="6"/>
        <v>0.10351600287920096</v>
      </c>
    </row>
    <row r="20" spans="1:11">
      <c r="A20" s="95" t="s">
        <v>39</v>
      </c>
      <c r="B20" s="96">
        <f>SCC_A!B17</f>
        <v>0.123332007606354</v>
      </c>
      <c r="C20" s="97">
        <f>SCC_B!D19</f>
        <v>7.2130185407496328E-2</v>
      </c>
      <c r="D20" s="98">
        <f>SCC_C!D19</f>
        <v>0.12492463652127518</v>
      </c>
      <c r="E20" s="99">
        <f t="shared" si="0"/>
        <v>2.5706136619212345</v>
      </c>
      <c r="F20" s="99">
        <f t="shared" si="1"/>
        <v>2.8346728636773579</v>
      </c>
      <c r="G20" s="100">
        <f t="shared" si="2"/>
        <v>1.3614970227877283</v>
      </c>
      <c r="H20" s="101">
        <f t="shared" si="3"/>
        <v>1.3666655997189188</v>
      </c>
      <c r="I20" s="99">
        <f t="shared" si="4"/>
        <v>0.89847356636298648</v>
      </c>
      <c r="J20" s="100">
        <f t="shared" si="5"/>
        <v>0.55197474371949762</v>
      </c>
      <c r="K20" s="102">
        <f t="shared" si="6"/>
        <v>2.8171139098014026</v>
      </c>
    </row>
    <row r="21" spans="1:11">
      <c r="A21" s="87" t="s">
        <v>40</v>
      </c>
      <c r="B21" s="88">
        <f>SCC_A!B18</f>
        <v>4.2140707551250399E-2</v>
      </c>
      <c r="C21" s="89">
        <f>SCC_B!D20</f>
        <v>5.4730470063680446E-2</v>
      </c>
      <c r="D21" s="90">
        <f>SCC_C!D20</f>
        <v>6.4718283629315421E-2</v>
      </c>
      <c r="E21" s="91">
        <f t="shared" si="0"/>
        <v>-0.29304338767608018</v>
      </c>
      <c r="F21" s="91">
        <f t="shared" si="1"/>
        <v>0.64297788627364372</v>
      </c>
      <c r="G21" s="92">
        <f t="shared" si="2"/>
        <v>-0.32212302030851314</v>
      </c>
      <c r="H21" s="93">
        <f t="shared" si="3"/>
        <v>-0.1557963855458048</v>
      </c>
      <c r="I21" s="91">
        <f t="shared" si="4"/>
        <v>0.20379728538529834</v>
      </c>
      <c r="J21" s="92">
        <f t="shared" si="5"/>
        <v>-0.13059431537858276</v>
      </c>
      <c r="K21" s="94">
        <f t="shared" si="6"/>
        <v>-8.2593415539089221E-2</v>
      </c>
    </row>
    <row r="22" spans="1:11">
      <c r="A22" s="95" t="s">
        <v>41</v>
      </c>
      <c r="B22" s="96">
        <f>SCC_A!B19</f>
        <v>4.8774730098345299E-2</v>
      </c>
      <c r="C22" s="97">
        <f>SCC_B!D21</f>
        <v>5.902123019690847E-2</v>
      </c>
      <c r="D22" s="98">
        <f>SCC_C!D21</f>
        <v>7.1143608492078764E-2</v>
      </c>
      <c r="E22" s="99">
        <f t="shared" si="0"/>
        <v>-5.9058152542729524E-2</v>
      </c>
      <c r="F22" s="99">
        <f t="shared" si="1"/>
        <v>1.18344864958313</v>
      </c>
      <c r="G22" s="100">
        <f t="shared" si="2"/>
        <v>-0.1424442122969149</v>
      </c>
      <c r="H22" s="101">
        <f t="shared" si="3"/>
        <v>-3.1398240295189846E-2</v>
      </c>
      <c r="I22" s="99">
        <f t="shared" si="4"/>
        <v>0.37510407018149639</v>
      </c>
      <c r="J22" s="100">
        <f t="shared" si="5"/>
        <v>-5.7749379000422443E-2</v>
      </c>
      <c r="K22" s="102">
        <f t="shared" si="6"/>
        <v>0.28595645088588412</v>
      </c>
    </row>
    <row r="23" spans="1:11">
      <c r="A23" s="87" t="s">
        <v>42</v>
      </c>
      <c r="B23" s="88">
        <f>SCC_A!B20</f>
        <v>3.6134611223007103E-2</v>
      </c>
      <c r="C23" s="89">
        <f>SCC_B!D22</f>
        <v>5.3875519293386728E-2</v>
      </c>
      <c r="D23" s="90">
        <f>SCC_C!D22</f>
        <v>4.0065122197687042E-2</v>
      </c>
      <c r="E23" s="91">
        <f t="shared" si="0"/>
        <v>-0.50488135651339927</v>
      </c>
      <c r="F23" s="91">
        <f t="shared" si="1"/>
        <v>0.53528696879859716</v>
      </c>
      <c r="G23" s="92">
        <f t="shared" si="2"/>
        <v>-1.0115279538121293</v>
      </c>
      <c r="H23" s="93">
        <f t="shared" si="3"/>
        <v>-0.26841994660939772</v>
      </c>
      <c r="I23" s="91">
        <f t="shared" si="4"/>
        <v>0.16966373723287206</v>
      </c>
      <c r="J23" s="92">
        <f t="shared" si="5"/>
        <v>-0.41009115240467819</v>
      </c>
      <c r="K23" s="94">
        <f t="shared" si="6"/>
        <v>-0.50884736178120382</v>
      </c>
    </row>
    <row r="24" spans="1:11">
      <c r="A24" s="95" t="s">
        <v>43</v>
      </c>
      <c r="B24" s="96">
        <f>SCC_A!B21</f>
        <v>2.1287600685679201E-2</v>
      </c>
      <c r="C24" s="97">
        <f>SCC_B!D23</f>
        <v>5.2427308010434562E-2</v>
      </c>
      <c r="D24" s="98">
        <f>SCC_C!D23</f>
        <v>3.4039574982503019E-2</v>
      </c>
      <c r="E24" s="99">
        <f t="shared" si="0"/>
        <v>-1.0285427138485945</v>
      </c>
      <c r="F24" s="99">
        <f t="shared" si="1"/>
        <v>0.35286804226174706</v>
      </c>
      <c r="G24" s="100">
        <f t="shared" si="2"/>
        <v>-1.1800273160025492</v>
      </c>
      <c r="H24" s="101">
        <f t="shared" si="3"/>
        <v>-0.54682427222760344</v>
      </c>
      <c r="I24" s="99">
        <f t="shared" si="4"/>
        <v>0.11184451385869783</v>
      </c>
      <c r="J24" s="100">
        <f t="shared" si="5"/>
        <v>-0.47840374560559379</v>
      </c>
      <c r="K24" s="102">
        <f t="shared" si="6"/>
        <v>-0.91338350397449941</v>
      </c>
    </row>
    <row r="25" spans="1:11">
      <c r="A25" s="87" t="s">
        <v>44</v>
      </c>
      <c r="B25" s="88">
        <f>SCC_A!B22</f>
        <v>4.2284804464268501E-2</v>
      </c>
      <c r="C25" s="89">
        <f>SCC_B!D24</f>
        <v>4.4707017615899479E-2</v>
      </c>
      <c r="D25" s="90">
        <f>SCC_C!D24</f>
        <v>6.6133535909333546E-2</v>
      </c>
      <c r="E25" s="91">
        <f t="shared" si="0"/>
        <v>-0.28796101874604163</v>
      </c>
      <c r="F25" s="91">
        <f t="shared" si="1"/>
        <v>-0.6195916415579934</v>
      </c>
      <c r="G25" s="92">
        <f t="shared" si="2"/>
        <v>-0.28254668010149203</v>
      </c>
      <c r="H25" s="93">
        <f t="shared" si="3"/>
        <v>-0.15309434638501832</v>
      </c>
      <c r="I25" s="91">
        <f t="shared" si="4"/>
        <v>-0.19638481710271508</v>
      </c>
      <c r="J25" s="92">
        <f t="shared" si="5"/>
        <v>-0.11454937376101154</v>
      </c>
      <c r="K25" s="94">
        <f t="shared" si="6"/>
        <v>-0.46402853724874493</v>
      </c>
    </row>
    <row r="26" spans="1:11">
      <c r="A26" s="95" t="s">
        <v>45</v>
      </c>
      <c r="B26" s="96">
        <f>SCC_A!B23</f>
        <v>2.66043823111007E-2</v>
      </c>
      <c r="C26" s="97">
        <f>SCC_B!D25</f>
        <v>5.0866336633663363E-2</v>
      </c>
      <c r="D26" s="98">
        <f>SCC_C!D25</f>
        <v>6.823432343234323E-2</v>
      </c>
      <c r="E26" s="99">
        <f t="shared" si="0"/>
        <v>-0.84101721330266888</v>
      </c>
      <c r="F26" s="99">
        <f t="shared" si="1"/>
        <v>0.15624568041625098</v>
      </c>
      <c r="G26" s="100">
        <f t="shared" si="2"/>
        <v>-0.22379992315422062</v>
      </c>
      <c r="H26" s="101">
        <f t="shared" si="3"/>
        <v>-0.44712642402016611</v>
      </c>
      <c r="I26" s="99">
        <f t="shared" si="4"/>
        <v>4.9523391397723833E-2</v>
      </c>
      <c r="J26" s="100">
        <f t="shared" si="5"/>
        <v>-9.0732409369913183E-2</v>
      </c>
      <c r="K26" s="102">
        <f t="shared" si="6"/>
        <v>-0.48833544199235546</v>
      </c>
    </row>
    <row r="27" spans="1:11">
      <c r="A27" s="87" t="s">
        <v>46</v>
      </c>
      <c r="B27" s="88">
        <f>SCC_A!B24</f>
        <v>3.4474446621236901E-2</v>
      </c>
      <c r="C27" s="89">
        <f>SCC_B!D26</f>
        <v>4.1350782669684699E-2</v>
      </c>
      <c r="D27" s="90">
        <f>SCC_C!D26</f>
        <v>6.863263939809354E-2</v>
      </c>
      <c r="E27" s="91">
        <f t="shared" si="0"/>
        <v>-0.56343617780736277</v>
      </c>
      <c r="F27" s="91">
        <f t="shared" si="1"/>
        <v>-1.0423481711480096</v>
      </c>
      <c r="G27" s="92">
        <f t="shared" si="2"/>
        <v>-0.21266135203655351</v>
      </c>
      <c r="H27" s="93">
        <f t="shared" si="3"/>
        <v>-0.29955059107206639</v>
      </c>
      <c r="I27" s="91">
        <f t="shared" si="4"/>
        <v>-0.33038107879170203</v>
      </c>
      <c r="J27" s="92">
        <f t="shared" si="5"/>
        <v>-8.6216637513514299E-2</v>
      </c>
      <c r="K27" s="94">
        <f t="shared" si="6"/>
        <v>-0.71614830737728274</v>
      </c>
    </row>
    <row r="28" spans="1:11">
      <c r="A28" s="95" t="s">
        <v>47</v>
      </c>
      <c r="B28" s="96">
        <f>SCC_A!B25</f>
        <v>3.1087180641032601E-2</v>
      </c>
      <c r="C28" s="97">
        <f>SCC_B!D27</f>
        <v>4.274568425489729E-2</v>
      </c>
      <c r="D28" s="98">
        <f>SCC_C!D27</f>
        <v>5.2136308462099892E-2</v>
      </c>
      <c r="E28" s="99">
        <f t="shared" si="0"/>
        <v>-0.68290671340033815</v>
      </c>
      <c r="F28" s="99">
        <f t="shared" si="1"/>
        <v>-0.86664421634914623</v>
      </c>
      <c r="G28" s="100">
        <f t="shared" si="2"/>
        <v>-0.67396737818344699</v>
      </c>
      <c r="H28" s="101">
        <f t="shared" si="3"/>
        <v>-0.36306704770401477</v>
      </c>
      <c r="I28" s="99">
        <f t="shared" si="4"/>
        <v>-0.27469022256802456</v>
      </c>
      <c r="J28" s="100">
        <f t="shared" si="5"/>
        <v>-0.27323818166447111</v>
      </c>
      <c r="K28" s="102">
        <f t="shared" si="6"/>
        <v>-0.91099545193651044</v>
      </c>
    </row>
    <row r="29" spans="1:11">
      <c r="A29" s="87" t="s">
        <v>48</v>
      </c>
      <c r="B29" s="88">
        <f>SCC_A!B26</f>
        <v>8.9356126832699501E-2</v>
      </c>
      <c r="C29" s="89">
        <f>SCC_B!D28</f>
        <v>5.850397480477211E-2</v>
      </c>
      <c r="D29" s="90">
        <f>SCC_C!D28</f>
        <v>5.721026073314367E-2</v>
      </c>
      <c r="E29" s="91">
        <f t="shared" si="0"/>
        <v>1.372267651600912</v>
      </c>
      <c r="F29" s="91">
        <f t="shared" si="1"/>
        <v>1.1182943627123871</v>
      </c>
      <c r="G29" s="92">
        <f t="shared" si="2"/>
        <v>-0.53207856859930402</v>
      </c>
      <c r="H29" s="93">
        <f t="shared" si="3"/>
        <v>0.72956548112654407</v>
      </c>
      <c r="I29" s="91">
        <f t="shared" si="4"/>
        <v>0.3544528672724413</v>
      </c>
      <c r="J29" s="92">
        <f t="shared" si="5"/>
        <v>-0.21571397265334155</v>
      </c>
      <c r="K29" s="94">
        <f t="shared" si="6"/>
        <v>0.86830437574564379</v>
      </c>
    </row>
    <row r="30" spans="1:11">
      <c r="A30" s="95" t="s">
        <v>49</v>
      </c>
      <c r="B30" s="96">
        <f>SCC_A!B27</f>
        <v>8.3787688757818904E-2</v>
      </c>
      <c r="C30" s="97">
        <f>SCC_B!D29</f>
        <v>4.6296346731013294E-2</v>
      </c>
      <c r="D30" s="98">
        <f>SCC_C!D29</f>
        <v>0.14588837021825926</v>
      </c>
      <c r="E30" s="99">
        <f t="shared" si="0"/>
        <v>1.1758661044209127</v>
      </c>
      <c r="F30" s="99">
        <f t="shared" si="1"/>
        <v>-0.41939729525942232</v>
      </c>
      <c r="G30" s="100">
        <f t="shared" si="2"/>
        <v>1.9477302113967649</v>
      </c>
      <c r="H30" s="101">
        <f t="shared" si="3"/>
        <v>0.62514868670949886</v>
      </c>
      <c r="I30" s="99">
        <f t="shared" si="4"/>
        <v>-0.13293152392402938</v>
      </c>
      <c r="J30" s="100">
        <f t="shared" si="5"/>
        <v>0.78964394800448368</v>
      </c>
      <c r="K30" s="102">
        <f t="shared" si="6"/>
        <v>1.2818611107899531</v>
      </c>
    </row>
    <row r="31" spans="1:11">
      <c r="A31" s="87" t="s">
        <v>50</v>
      </c>
      <c r="B31" s="88">
        <f>SCC_A!B28</f>
        <v>3.0666637098088201E-2</v>
      </c>
      <c r="C31" s="89">
        <f>SCC_B!D30</f>
        <v>4.5516143871296606E-2</v>
      </c>
      <c r="D31" s="90">
        <f>SCC_C!D30</f>
        <v>9.7273507142590726E-2</v>
      </c>
      <c r="E31" s="91">
        <f t="shared" si="0"/>
        <v>-0.69773949081119402</v>
      </c>
      <c r="F31" s="91">
        <f t="shared" si="1"/>
        <v>-0.51767285064687452</v>
      </c>
      <c r="G31" s="92">
        <f t="shared" si="2"/>
        <v>0.5882564360386594</v>
      </c>
      <c r="H31" s="93">
        <f t="shared" si="3"/>
        <v>-0.37095288715783375</v>
      </c>
      <c r="I31" s="91">
        <f t="shared" si="4"/>
        <v>-0.16408079333944983</v>
      </c>
      <c r="J31" s="92">
        <f t="shared" si="5"/>
        <v>0.23848946423616868</v>
      </c>
      <c r="K31" s="94">
        <f t="shared" si="6"/>
        <v>-0.29654421626111493</v>
      </c>
    </row>
    <row r="32" spans="1:11">
      <c r="A32" s="95" t="s">
        <v>51</v>
      </c>
      <c r="B32" s="96">
        <f>SCC_A!B29</f>
        <v>9.4055964241907805E-2</v>
      </c>
      <c r="C32" s="97">
        <f>SCC_B!D31</f>
        <v>5.5432702773926694E-2</v>
      </c>
      <c r="D32" s="98">
        <f>SCC_C!D31</f>
        <v>9.8118633775221425E-2</v>
      </c>
      <c r="E32" s="99">
        <f t="shared" si="0"/>
        <v>1.5380332264803174</v>
      </c>
      <c r="F32" s="99">
        <f t="shared" si="1"/>
        <v>0.73143220139336274</v>
      </c>
      <c r="G32" s="100">
        <f t="shared" si="2"/>
        <v>0.61188969182156361</v>
      </c>
      <c r="H32" s="101">
        <f t="shared" si="3"/>
        <v>0.81769467461880807</v>
      </c>
      <c r="I32" s="99">
        <f t="shared" si="4"/>
        <v>0.23183362953779771</v>
      </c>
      <c r="J32" s="100">
        <f t="shared" si="5"/>
        <v>0.24807080013752505</v>
      </c>
      <c r="K32" s="102">
        <f t="shared" si="6"/>
        <v>1.2975991042941308</v>
      </c>
    </row>
    <row r="33" spans="1:11">
      <c r="A33" s="87" t="s">
        <v>52</v>
      </c>
      <c r="B33" s="88">
        <f>SCC_A!B30</f>
        <v>0.111763638853439</v>
      </c>
      <c r="C33" s="89">
        <f>SCC_B!D32</f>
        <v>4.7143063824090212E-2</v>
      </c>
      <c r="D33" s="90">
        <f>SCC_C!D32</f>
        <v>0.19088708510670457</v>
      </c>
      <c r="E33" s="91">
        <f t="shared" si="0"/>
        <v>2.1625916114165267</v>
      </c>
      <c r="F33" s="91">
        <f t="shared" si="1"/>
        <v>-0.31274350446403937</v>
      </c>
      <c r="G33" s="92">
        <f t="shared" si="2"/>
        <v>3.2060814427977493</v>
      </c>
      <c r="H33" s="93">
        <f t="shared" si="3"/>
        <v>1.1497408596804659</v>
      </c>
      <c r="I33" s="91">
        <f t="shared" si="4"/>
        <v>-9.9126701854456559E-2</v>
      </c>
      <c r="J33" s="92">
        <f t="shared" si="5"/>
        <v>1.2998015809896015</v>
      </c>
      <c r="K33" s="94">
        <f t="shared" si="6"/>
        <v>2.3504157388156108</v>
      </c>
    </row>
    <row r="34" spans="1:11" s="103" customFormat="1" ht="13.5" customHeight="1">
      <c r="A34" s="104" t="s">
        <v>53</v>
      </c>
      <c r="B34" s="105">
        <f>SCC_A!B31</f>
        <v>6.1654879780682501E-2</v>
      </c>
      <c r="C34" s="106">
        <f>SCC_B!D33</f>
        <v>5.5101350398917427E-2</v>
      </c>
      <c r="D34" s="107">
        <f>SCC_C!D33</f>
        <v>4.8039243325533533E-2</v>
      </c>
      <c r="E34" s="108">
        <f t="shared" si="0"/>
        <v>0.39523105593971336</v>
      </c>
      <c r="F34" s="108">
        <f t="shared" si="1"/>
        <v>0.68969454524735496</v>
      </c>
      <c r="G34" s="109">
        <f t="shared" si="2"/>
        <v>-0.78853836032169811</v>
      </c>
      <c r="H34" s="110">
        <f t="shared" si="3"/>
        <v>0.21012441351832373</v>
      </c>
      <c r="I34" s="108">
        <f t="shared" si="4"/>
        <v>0.21860452601419483</v>
      </c>
      <c r="J34" s="109">
        <f t="shared" si="5"/>
        <v>-0.31968726487580629</v>
      </c>
      <c r="K34" s="111">
        <f t="shared" si="6"/>
        <v>0.10904167465671227</v>
      </c>
    </row>
    <row r="35" spans="1:11" ht="13.5" customHeight="1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>
      <c r="A36" s="114" t="s">
        <v>90</v>
      </c>
      <c r="B36" s="115">
        <f t="shared" ref="B36:K36" si="7">AVERAGE(B9:B34)</f>
        <v>5.0449165305058025E-2</v>
      </c>
      <c r="C36" s="116">
        <f t="shared" si="7"/>
        <v>4.9625912947442168E-2</v>
      </c>
      <c r="D36" s="117">
        <f t="shared" si="7"/>
        <v>7.6237421997169624E-2</v>
      </c>
      <c r="E36" s="118">
        <f t="shared" si="7"/>
        <v>-4.4835929840631323E-17</v>
      </c>
      <c r="F36" s="119">
        <f t="shared" si="7"/>
        <v>-8.8390833114387465E-16</v>
      </c>
      <c r="G36" s="120">
        <f t="shared" si="7"/>
        <v>1.4091292235626986E-16</v>
      </c>
      <c r="H36" s="118">
        <f t="shared" si="7"/>
        <v>-1.9215398503127709E-17</v>
      </c>
      <c r="I36" s="119">
        <f t="shared" si="7"/>
        <v>-2.8396088899066502E-16</v>
      </c>
      <c r="J36" s="120">
        <f t="shared" si="7"/>
        <v>4.4835929840631323E-17</v>
      </c>
      <c r="K36" s="121">
        <f t="shared" si="7"/>
        <v>-2.8823097754691565E-16</v>
      </c>
    </row>
    <row r="37" spans="1:11" ht="13.5" customHeight="1">
      <c r="A37" s="5" t="s">
        <v>91</v>
      </c>
      <c r="B37" s="122">
        <f t="shared" ref="B37:K37" si="8">STDEV(B9:B34)</f>
        <v>2.8352312671840598E-2</v>
      </c>
      <c r="C37" s="123">
        <f t="shared" si="8"/>
        <v>7.9389310662324082E-3</v>
      </c>
      <c r="D37" s="124">
        <f t="shared" si="8"/>
        <v>3.5760059485415711E-2</v>
      </c>
      <c r="E37" s="118">
        <f t="shared" si="8"/>
        <v>0.99999999999999978</v>
      </c>
      <c r="F37" s="119">
        <f t="shared" si="8"/>
        <v>1.0000000000000044</v>
      </c>
      <c r="G37" s="120">
        <f t="shared" si="8"/>
        <v>0.99999999999999978</v>
      </c>
      <c r="H37" s="118">
        <f t="shared" si="8"/>
        <v>0.53164955121941393</v>
      </c>
      <c r="I37" s="119">
        <f t="shared" si="8"/>
        <v>0.31695846736876038</v>
      </c>
      <c r="J37" s="120">
        <f t="shared" si="8"/>
        <v>0.40541751798274489</v>
      </c>
      <c r="K37" s="121">
        <f t="shared" si="8"/>
        <v>1.0000000000000013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2015</v>
      </c>
      <c r="C1" s="175"/>
      <c r="D1" s="175"/>
      <c r="E1" s="175"/>
      <c r="F1" s="127"/>
      <c r="G1" s="127"/>
    </row>
    <row r="2" spans="1:7" ht="21" customHeight="1">
      <c r="A2" s="128"/>
      <c r="B2" s="126"/>
      <c r="C2" s="126"/>
      <c r="D2" s="126"/>
      <c r="E2" s="176" t="s">
        <v>92</v>
      </c>
      <c r="F2" s="177"/>
      <c r="G2" s="129">
        <v>241955340.00966799</v>
      </c>
    </row>
    <row r="3" spans="1:7" ht="20.25" customHeight="1">
      <c r="A3" s="128"/>
      <c r="B3" s="126"/>
      <c r="C3" s="126"/>
      <c r="D3" s="126"/>
      <c r="E3" s="126"/>
      <c r="F3" s="126"/>
      <c r="G3" s="15" t="str">
        <f>Info!$C$25</f>
        <v>FA_2015_20140616</v>
      </c>
    </row>
    <row r="4" spans="1:7" s="1" customFormat="1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>
      <c r="B7" s="137" t="s">
        <v>28</v>
      </c>
      <c r="C7" s="138">
        <f>SCC_B!B8</f>
        <v>1408575</v>
      </c>
      <c r="D7" s="139">
        <f>ROUND(Index!K9,3)</f>
        <v>2.8000000000000001E-2</v>
      </c>
      <c r="E7" s="140">
        <f t="shared" ref="E7:E32" si="0">D7-D$35</f>
        <v>1.256</v>
      </c>
      <c r="F7" s="138">
        <f t="shared" ref="F7:F32" si="1">IF(E7&gt;E$36,C7*(E7-E$36),0)</f>
        <v>39440.100000000035</v>
      </c>
      <c r="G7" s="141">
        <f t="shared" ref="G7:G32" si="2">F7/F$34*G$2</f>
        <v>2711222.7604734246</v>
      </c>
    </row>
    <row r="8" spans="1:7">
      <c r="B8" s="142" t="s">
        <v>29</v>
      </c>
      <c r="C8" s="143">
        <f>SCC_B!B9</f>
        <v>992617</v>
      </c>
      <c r="D8" s="144">
        <f>ROUND(Index!K10,3)</f>
        <v>0.34499999999999997</v>
      </c>
      <c r="E8" s="145">
        <f t="shared" si="0"/>
        <v>1.573</v>
      </c>
      <c r="F8" s="143">
        <f t="shared" si="1"/>
        <v>342452.86499999999</v>
      </c>
      <c r="G8" s="146">
        <f t="shared" si="2"/>
        <v>23541167.542103902</v>
      </c>
    </row>
    <row r="9" spans="1:7">
      <c r="B9" s="147" t="s">
        <v>30</v>
      </c>
      <c r="C9" s="148">
        <f>SCC_B!B10</f>
        <v>386082</v>
      </c>
      <c r="D9" s="149">
        <f>ROUND(Index!K11,3)</f>
        <v>-0.48299999999999998</v>
      </c>
      <c r="E9" s="150">
        <f t="shared" si="0"/>
        <v>0.745</v>
      </c>
      <c r="F9" s="148">
        <f t="shared" si="1"/>
        <v>0</v>
      </c>
      <c r="G9" s="151">
        <f t="shared" si="2"/>
        <v>0</v>
      </c>
    </row>
    <row r="10" spans="1:7">
      <c r="B10" s="142" t="s">
        <v>31</v>
      </c>
      <c r="C10" s="143">
        <f>SCC_B!B11</f>
        <v>35693</v>
      </c>
      <c r="D10" s="144">
        <f>ROUND(Index!K12,3)</f>
        <v>-0.66300000000000003</v>
      </c>
      <c r="E10" s="145">
        <f t="shared" si="0"/>
        <v>0.56499999999999995</v>
      </c>
      <c r="F10" s="143">
        <f t="shared" si="1"/>
        <v>0</v>
      </c>
      <c r="G10" s="146">
        <f t="shared" si="2"/>
        <v>0</v>
      </c>
    </row>
    <row r="11" spans="1:7">
      <c r="B11" s="147" t="s">
        <v>32</v>
      </c>
      <c r="C11" s="148">
        <f>SCC_B!B12</f>
        <v>149830</v>
      </c>
      <c r="D11" s="149">
        <f>ROUND(Index!K13,3)</f>
        <v>-0.98199999999999998</v>
      </c>
      <c r="E11" s="150">
        <f t="shared" si="0"/>
        <v>0.246</v>
      </c>
      <c r="F11" s="148">
        <f t="shared" si="1"/>
        <v>0</v>
      </c>
      <c r="G11" s="151">
        <f t="shared" si="2"/>
        <v>0</v>
      </c>
    </row>
    <row r="12" spans="1:7">
      <c r="B12" s="142" t="s">
        <v>33</v>
      </c>
      <c r="C12" s="143">
        <f>SCC_B!B13</f>
        <v>36115</v>
      </c>
      <c r="D12" s="144">
        <f>ROUND(Index!K14,3)</f>
        <v>-0.89300000000000002</v>
      </c>
      <c r="E12" s="145">
        <f t="shared" si="0"/>
        <v>0.33499999999999996</v>
      </c>
      <c r="F12" s="143">
        <f t="shared" si="1"/>
        <v>0</v>
      </c>
      <c r="G12" s="146">
        <f t="shared" si="2"/>
        <v>0</v>
      </c>
    </row>
    <row r="13" spans="1:7">
      <c r="B13" s="147" t="s">
        <v>34</v>
      </c>
      <c r="C13" s="148">
        <f>SCC_B!B14</f>
        <v>41584</v>
      </c>
      <c r="D13" s="149">
        <f>ROUND(Index!K15,3)</f>
        <v>-1.228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>
      <c r="B14" s="142" t="s">
        <v>35</v>
      </c>
      <c r="C14" s="143">
        <f>SCC_B!B15</f>
        <v>39369</v>
      </c>
      <c r="D14" s="144">
        <f>ROUND(Index!K16,3)</f>
        <v>-8.4000000000000005E-2</v>
      </c>
      <c r="E14" s="145">
        <f t="shared" si="0"/>
        <v>1.1439999999999999</v>
      </c>
      <c r="F14" s="143">
        <f t="shared" si="1"/>
        <v>0</v>
      </c>
      <c r="G14" s="146">
        <f t="shared" si="2"/>
        <v>0</v>
      </c>
    </row>
    <row r="15" spans="1:7">
      <c r="B15" s="147" t="s">
        <v>36</v>
      </c>
      <c r="C15" s="148">
        <f>SCC_B!B16</f>
        <v>116575</v>
      </c>
      <c r="D15" s="149">
        <f>ROUND(Index!K17,3)</f>
        <v>-0.42</v>
      </c>
      <c r="E15" s="150">
        <f t="shared" si="0"/>
        <v>0.80800000000000005</v>
      </c>
      <c r="F15" s="148">
        <f t="shared" si="1"/>
        <v>0</v>
      </c>
      <c r="G15" s="151">
        <f t="shared" si="2"/>
        <v>0</v>
      </c>
    </row>
    <row r="16" spans="1:7">
      <c r="B16" s="142" t="s">
        <v>37</v>
      </c>
      <c r="C16" s="143">
        <f>SCC_B!B17</f>
        <v>291395</v>
      </c>
      <c r="D16" s="144">
        <f>ROUND(Index!K18,3)</f>
        <v>-0.35299999999999998</v>
      </c>
      <c r="E16" s="145">
        <f t="shared" si="0"/>
        <v>0.875</v>
      </c>
      <c r="F16" s="143">
        <f t="shared" si="1"/>
        <v>0</v>
      </c>
      <c r="G16" s="146">
        <f t="shared" si="2"/>
        <v>0</v>
      </c>
    </row>
    <row r="17" spans="2:7">
      <c r="B17" s="147" t="s">
        <v>38</v>
      </c>
      <c r="C17" s="148">
        <f>SCC_B!B18</f>
        <v>259283</v>
      </c>
      <c r="D17" s="149">
        <f>ROUND(Index!K19,3)</f>
        <v>0.104</v>
      </c>
      <c r="E17" s="150">
        <f t="shared" si="0"/>
        <v>1.3320000000000001</v>
      </c>
      <c r="F17" s="148">
        <f t="shared" si="1"/>
        <v>26965.432000000023</v>
      </c>
      <c r="G17" s="151">
        <f t="shared" si="2"/>
        <v>1853679.1992007731</v>
      </c>
    </row>
    <row r="18" spans="2:7">
      <c r="B18" s="142" t="s">
        <v>39</v>
      </c>
      <c r="C18" s="143">
        <f>SCC_B!B19</f>
        <v>187425</v>
      </c>
      <c r="D18" s="144">
        <f>ROUND(Index!K20,3)</f>
        <v>2.8170000000000002</v>
      </c>
      <c r="E18" s="145">
        <f t="shared" si="0"/>
        <v>4.0449999999999999</v>
      </c>
      <c r="F18" s="143">
        <f t="shared" si="1"/>
        <v>527976.22499999998</v>
      </c>
      <c r="G18" s="146">
        <f t="shared" si="2"/>
        <v>36294562.088048369</v>
      </c>
    </row>
    <row r="19" spans="2:7">
      <c r="B19" s="147" t="s">
        <v>40</v>
      </c>
      <c r="C19" s="148">
        <f>SCC_B!B20</f>
        <v>276537</v>
      </c>
      <c r="D19" s="149">
        <f>ROUND(Index!K21,3)</f>
        <v>-8.3000000000000004E-2</v>
      </c>
      <c r="E19" s="150">
        <f t="shared" si="0"/>
        <v>1.145</v>
      </c>
      <c r="F19" s="148">
        <f t="shared" si="1"/>
        <v>0</v>
      </c>
      <c r="G19" s="151">
        <f t="shared" si="2"/>
        <v>0</v>
      </c>
    </row>
    <row r="20" spans="2:7">
      <c r="B20" s="142" t="s">
        <v>41</v>
      </c>
      <c r="C20" s="143">
        <f>SCC_B!B21</f>
        <v>77955</v>
      </c>
      <c r="D20" s="144">
        <f>ROUND(Index!K22,3)</f>
        <v>0.28599999999999998</v>
      </c>
      <c r="E20" s="145">
        <f t="shared" si="0"/>
        <v>1.514</v>
      </c>
      <c r="F20" s="143">
        <f t="shared" si="1"/>
        <v>22295.13</v>
      </c>
      <c r="G20" s="146">
        <f t="shared" si="2"/>
        <v>1532629.580140867</v>
      </c>
    </row>
    <row r="21" spans="2:7">
      <c r="B21" s="147" t="s">
        <v>42</v>
      </c>
      <c r="C21" s="148">
        <f>SCC_B!B22</f>
        <v>53438</v>
      </c>
      <c r="D21" s="149">
        <f>ROUND(Index!K23,3)</f>
        <v>-0.50900000000000001</v>
      </c>
      <c r="E21" s="150">
        <f t="shared" si="0"/>
        <v>0.71899999999999997</v>
      </c>
      <c r="F21" s="148">
        <f t="shared" si="1"/>
        <v>0</v>
      </c>
      <c r="G21" s="151">
        <f t="shared" si="2"/>
        <v>0</v>
      </c>
    </row>
    <row r="22" spans="2:7">
      <c r="B22" s="142" t="s">
        <v>43</v>
      </c>
      <c r="C22" s="143">
        <f>SCC_B!B23</f>
        <v>15717</v>
      </c>
      <c r="D22" s="144">
        <f>ROUND(Index!K24,3)</f>
        <v>-0.91300000000000003</v>
      </c>
      <c r="E22" s="145">
        <f t="shared" si="0"/>
        <v>0.31499999999999995</v>
      </c>
      <c r="F22" s="143">
        <f t="shared" si="1"/>
        <v>0</v>
      </c>
      <c r="G22" s="146">
        <f t="shared" si="2"/>
        <v>0</v>
      </c>
    </row>
    <row r="23" spans="2:7">
      <c r="B23" s="147" t="s">
        <v>44</v>
      </c>
      <c r="C23" s="148">
        <f>SCC_B!B24</f>
        <v>487060</v>
      </c>
      <c r="D23" s="149">
        <f>ROUND(Index!K25,3)</f>
        <v>-0.46400000000000002</v>
      </c>
      <c r="E23" s="150">
        <f t="shared" si="0"/>
        <v>0.76400000000000001</v>
      </c>
      <c r="F23" s="148">
        <f t="shared" si="1"/>
        <v>0</v>
      </c>
      <c r="G23" s="151">
        <f t="shared" si="2"/>
        <v>0</v>
      </c>
    </row>
    <row r="24" spans="2:7">
      <c r="B24" s="142" t="s">
        <v>45</v>
      </c>
      <c r="C24" s="143">
        <f>SCC_B!B25</f>
        <v>193920</v>
      </c>
      <c r="D24" s="144">
        <f>ROUND(Index!K26,3)</f>
        <v>-0.48799999999999999</v>
      </c>
      <c r="E24" s="145">
        <f t="shared" si="0"/>
        <v>0.74</v>
      </c>
      <c r="F24" s="143">
        <f t="shared" si="1"/>
        <v>0</v>
      </c>
      <c r="G24" s="146">
        <f t="shared" si="2"/>
        <v>0</v>
      </c>
    </row>
    <row r="25" spans="2:7">
      <c r="B25" s="147" t="s">
        <v>46</v>
      </c>
      <c r="C25" s="148">
        <f>SCC_B!B26</f>
        <v>627340</v>
      </c>
      <c r="D25" s="149">
        <f>ROUND(Index!K27,3)</f>
        <v>-0.71599999999999997</v>
      </c>
      <c r="E25" s="150">
        <f t="shared" si="0"/>
        <v>0.51200000000000001</v>
      </c>
      <c r="F25" s="148">
        <f t="shared" si="1"/>
        <v>0</v>
      </c>
      <c r="G25" s="151">
        <f t="shared" si="2"/>
        <v>0</v>
      </c>
    </row>
    <row r="26" spans="2:7">
      <c r="B26" s="142" t="s">
        <v>47</v>
      </c>
      <c r="C26" s="143">
        <f>SCC_B!B27</f>
        <v>256213</v>
      </c>
      <c r="D26" s="144">
        <f>ROUND(Index!K28,3)</f>
        <v>-0.91100000000000003</v>
      </c>
      <c r="E26" s="145">
        <f t="shared" si="0"/>
        <v>0.31699999999999995</v>
      </c>
      <c r="F26" s="143">
        <f t="shared" si="1"/>
        <v>0</v>
      </c>
      <c r="G26" s="146">
        <f t="shared" si="2"/>
        <v>0</v>
      </c>
    </row>
    <row r="27" spans="2:7">
      <c r="B27" s="147" t="s">
        <v>48</v>
      </c>
      <c r="C27" s="148">
        <f>SCC_B!B28</f>
        <v>341652</v>
      </c>
      <c r="D27" s="149">
        <f>ROUND(Index!K29,3)</f>
        <v>0.86799999999999999</v>
      </c>
      <c r="E27" s="150">
        <f t="shared" si="0"/>
        <v>2.0960000000000001</v>
      </c>
      <c r="F27" s="148">
        <f t="shared" si="1"/>
        <v>296553.93600000005</v>
      </c>
      <c r="G27" s="151">
        <f t="shared" si="2"/>
        <v>20385946.815327004</v>
      </c>
    </row>
    <row r="28" spans="2:7">
      <c r="B28" s="142" t="s">
        <v>49</v>
      </c>
      <c r="C28" s="143">
        <f>SCC_B!B29</f>
        <v>734356</v>
      </c>
      <c r="D28" s="144">
        <f>ROUND(Index!K30,3)</f>
        <v>1.282</v>
      </c>
      <c r="E28" s="145">
        <f t="shared" si="0"/>
        <v>2.5099999999999998</v>
      </c>
      <c r="F28" s="143">
        <f t="shared" si="1"/>
        <v>941444.39199999988</v>
      </c>
      <c r="G28" s="146">
        <f t="shared" si="2"/>
        <v>64717520.069940545</v>
      </c>
    </row>
    <row r="29" spans="2:7">
      <c r="B29" s="147" t="s">
        <v>50</v>
      </c>
      <c r="C29" s="148">
        <f>SCC_B!B30</f>
        <v>321732</v>
      </c>
      <c r="D29" s="149">
        <f>ROUND(Index!K31,3)</f>
        <v>-0.29699999999999999</v>
      </c>
      <c r="E29" s="150">
        <f t="shared" si="0"/>
        <v>0.93100000000000005</v>
      </c>
      <c r="F29" s="148">
        <f t="shared" si="1"/>
        <v>0</v>
      </c>
      <c r="G29" s="151">
        <f t="shared" si="2"/>
        <v>0</v>
      </c>
    </row>
    <row r="30" spans="2:7">
      <c r="B30" s="142" t="s">
        <v>51</v>
      </c>
      <c r="C30" s="143">
        <f>SCC_B!B31</f>
        <v>174554</v>
      </c>
      <c r="D30" s="144">
        <f>ROUND(Index!K32,3)</f>
        <v>1.298</v>
      </c>
      <c r="E30" s="145">
        <f t="shared" si="0"/>
        <v>2.5259999999999998</v>
      </c>
      <c r="F30" s="143">
        <f t="shared" si="1"/>
        <v>226571.09199999998</v>
      </c>
      <c r="G30" s="146">
        <f t="shared" si="2"/>
        <v>15575130.425524216</v>
      </c>
    </row>
    <row r="31" spans="2:7">
      <c r="B31" s="147" t="s">
        <v>52</v>
      </c>
      <c r="C31" s="148">
        <f>SCC_B!B32</f>
        <v>463101</v>
      </c>
      <c r="D31" s="149">
        <f>ROUND(Index!K33,3)</f>
        <v>2.35</v>
      </c>
      <c r="E31" s="150">
        <f t="shared" si="0"/>
        <v>3.5780000000000003</v>
      </c>
      <c r="F31" s="148">
        <f t="shared" si="1"/>
        <v>1088287.3500000003</v>
      </c>
      <c r="G31" s="151">
        <f t="shared" si="2"/>
        <v>74811915.620277494</v>
      </c>
    </row>
    <row r="32" spans="2:7">
      <c r="B32" s="142" t="s">
        <v>53</v>
      </c>
      <c r="C32" s="152">
        <f>SCC_B!B33</f>
        <v>70942</v>
      </c>
      <c r="D32" s="153">
        <f>ROUND(Index!K34,3)</f>
        <v>0.109</v>
      </c>
      <c r="E32" s="154">
        <f t="shared" si="0"/>
        <v>1.337</v>
      </c>
      <c r="F32" s="143">
        <f t="shared" si="1"/>
        <v>7732.677999999999</v>
      </c>
      <c r="G32" s="146">
        <f t="shared" si="2"/>
        <v>531565.90863137005</v>
      </c>
    </row>
    <row r="33" spans="2:7" ht="7.5" customHeight="1">
      <c r="B33" s="137"/>
      <c r="C33" s="155"/>
      <c r="D33" s="155"/>
      <c r="E33" s="140"/>
      <c r="F33" s="138"/>
      <c r="G33" s="156"/>
    </row>
    <row r="34" spans="2:7">
      <c r="B34" s="157" t="s">
        <v>64</v>
      </c>
      <c r="C34" s="158">
        <f>SUM(C7:C32)</f>
        <v>8039060</v>
      </c>
      <c r="D34" s="159"/>
      <c r="E34" s="159"/>
      <c r="F34" s="158">
        <f>SUM(F7:F32)</f>
        <v>3519719.2000000007</v>
      </c>
      <c r="G34" s="146">
        <f>SUM(G7:G32)</f>
        <v>241955340.00966796</v>
      </c>
    </row>
    <row r="35" spans="2:7" ht="14.25" customHeight="1">
      <c r="B35" s="147" t="s">
        <v>100</v>
      </c>
      <c r="C35" s="125"/>
      <c r="D35" s="150">
        <f>MIN(D7:D32)</f>
        <v>-1.228</v>
      </c>
      <c r="E35" s="150">
        <f>MIN(E7:E32)</f>
        <v>0</v>
      </c>
      <c r="F35" s="125"/>
      <c r="G35" s="160"/>
    </row>
    <row r="36" spans="2:7" ht="15" customHeight="1">
      <c r="B36" s="161" t="s">
        <v>101</v>
      </c>
      <c r="C36" s="162"/>
      <c r="D36" s="154">
        <f>AVERAGE(D7:D32)</f>
        <v>3.4694469519536142E-17</v>
      </c>
      <c r="E36" s="154">
        <f>AVERAGE(E7:E32)</f>
        <v>1.228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2011-12-23T16:54:24Z</cp:lastPrinted>
  <dcterms:created xsi:type="dcterms:W3CDTF">2006-05-21T10:23:50Z</dcterms:created>
  <dcterms:modified xsi:type="dcterms:W3CDTF">2014-06-25T12:50:16Z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