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20" windowWidth="25230" windowHeight="6030" activeTab="0"/>
  </bookViews>
  <sheets>
    <sheet name="Payments" sheetId="1" r:id="rId1"/>
    <sheet name="Payments_per_capita" sheetId="2" r:id="rId2"/>
  </sheets>
  <definedNames>
    <definedName name="_xlnm.Print_Area">Payments!$A$1:$R$33</definedName>
    <definedName name="B">#REF!</definedName>
    <definedName name="RI">#REF!</definedName>
    <definedName name="sse">#REF!</definedName>
    <definedName name="Summe">#REF!</definedName>
    <definedName name="x">#REF!</definedName>
  </definedNames>
  <calcPr fullPrecision="1"/>
</workbook>
</file>

<file path=xl/sharedStrings.xml><?xml version="1.0" encoding="utf-8"?>
<sst xmlns="http://schemas.openxmlformats.org/spreadsheetml/2006/main" uniqueCount="62">
  <si>
    <t>Payments </t>
  </si>
  <si>
    <t>in CHF 1,000; (+) cantonal burden; (-) cantonal relief</t>
  </si>
  <si>
    <t>Resource index </t>
  </si>
  <si>
    <t>Resource equalization </t>
  </si>
  <si>
    <t>STRev index after RE</t>
  </si>
  <si>
    <t>Cost compensation </t>
  </si>
  <si>
    <t>Total
RE + CC</t>
  </si>
  <si>
    <t>Cohesion fund</t>
  </si>
  <si>
    <t>Total payments  net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</si>
  <si>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</si>
  <si>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</si>
  <si>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</si>
  <si>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</si>
  <si>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</si>
  <si>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</si>
  <si>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</si>
  <si>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</si>
  <si>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</si>
  <si>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</si>
  <si>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</si>
  <si>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</si>
  <si>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</si>
  <si>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</si>
  <si>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</si>
  <si>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</si>
  <si>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</si>
  <si>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</si>
  <si>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</si>
  <si>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</si>
  <si>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</si>
  <si>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</si>
  <si>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</si>
  <si>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</si>
  <si>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</si>
  <si>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</si>
  <si>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</si>
  <si>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</si>
  <si>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</si>
  <si>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</si>
  <si>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</si>
  <si>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</si>
  <si>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</si>
  <si>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</si>
  <si>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</si>
  <si>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</si>
  <si>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</si>
  <si>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STRev = standardized tax revenue</t>
  </si>
  <si>
    <t>Environment</t>
  </si>
  <si>
    <t>Produktion</t>
  </si>
  <si>
    <t>Type</t>
  </si>
  <si>
    <t>Simulation</t>
  </si>
  <si>
    <t>WS</t>
  </si>
  <si>
    <t>FA_2012_20120430_alpha0.7</t>
  </si>
  <si>
    <t>SWS</t>
  </si>
  <si>
    <t>ZA_2012_20120501</t>
  </si>
  <si>
    <t>RefYear</t>
  </si>
  <si>
    <t>Payments per capita </t>
  </si>
  <si>
    <t>in CHF; (+) cantonal burden; (-) cantonal relief</t>
  </si>
  <si>
    <t>RI </t>
  </si>
  <si>
    <t>Resource equalization</t>
  </si>
  <si>
    <t>Cost compensation</t>
  </si>
  <si>
    <t>Relevant population </t>
  </si>
</sst>
</file>

<file path=xl/styles.xml><?xml version="1.0" encoding="utf-8"?>
<styleSheet xmlns="http://schemas.openxmlformats.org/spreadsheetml/2006/main">
  <numFmts count="10">
    <numFmt numFmtId="0" formatCode="General"/>
    <numFmt numFmtId="43" formatCode="_ * #,##0.00_ ;_ * \-#,##0.00_ ;_ * &quot;-&quot;??_ ;_ @_ "/>
    <numFmt numFmtId="41" formatCode="_ * #,##0_ ;_ * \-#,##0_ ;_ * &quot;-&quot;_ ;_ @_ "/>
    <numFmt numFmtId="44" formatCode="_ &quot;SFr.&quot;\ * #,##0.00_ ;_ &quot;SFr.&quot;\ * \-#,##0.00_ ;_ &quot;SFr.&quot;\ * &quot;-&quot;??_ ;_ @_ "/>
    <numFmt numFmtId="42" formatCode="_ &quot;SFr.&quot;\ * #,##0_ ;_ &quot;SFr.&quot;\ * \-#,##0_ ;_ &quot;SFr.&quot;\ * &quot;-&quot;_ ;_ @_ "/>
    <numFmt numFmtId="9" formatCode="0%"/>
    <numFmt numFmtId="164" formatCode="#,##0.0"/>
    <numFmt numFmtId="3" formatCode="#,##0"/>
    <numFmt numFmtId="165" formatCode="0.0"/>
    <numFmt numFmtId="1" formatCode="0"/>
  </numFmts>
  <fonts count="10">
    <font>
      <sz val="10"/>
      <name val="Arial"/>
      <charset val="0"/>
    </font>
    <font>
      <b/>
      <sz val="10"/>
      <name val="Arial"/>
      <charset val="0"/>
    </font>
    <font>
      <i/>
      <sz val="10"/>
      <name val="Arial"/>
      <charset val="0"/>
    </font>
    <font>
      <b/>
      <i/>
      <sz val="10"/>
      <name val="Arial"/>
      <charset val="0"/>
    </font>
    <font>
      <b/>
      <sz val="10"/>
      <name val="Arial"/>
      <charset val="0"/>
    </font>
    <font>
      <b/>
      <sz val="14"/>
      <name val="Arial"/>
      <charset val="0"/>
    </font>
    <font>
      <i/>
      <sz val="8"/>
      <name val="Arial"/>
      <charset val="0"/>
    </font>
    <font>
      <i/>
      <sz val="8"/>
      <color rgb="FF000000"/>
      <name val="Arial"/>
      <charset val="0"/>
    </font>
    <font>
      <i/>
      <sz val="8"/>
      <color rgb="FF3333FF"/>
      <name val="Arial"/>
      <charset val="0"/>
    </font>
    <font>
      <b/>
      <sz val="9"/>
      <name val="Arial"/>
      <charset val="0"/>
    </font>
  </fonts>
  <fills count="3">
    <fill>
      <patternFill patternType="none"/>
    </fill>
    <fill>
      <patternFill patternType="gray125">
        <fgColor indexed="64"/>
        <bgColor indexed="64"/>
      </patternFill>
    </fill>
    <fill>
      <patternFill patternType="solid">
        <fgColor indexed="22"/>
        <bgColor indexed="64"/>
      </patternFill>
    </fill>
  </fills>
  <borders count="55">
    <border diagonalUp="1" diagonalDown="1">
      <left/>
      <right/>
      <top/>
      <bottom/>
      <diagonal/>
    </border>
    <border diagonalUp="1" diagonalDown="1">
      <left style="thin"/>
      <right/>
      <top style="thin"/>
      <bottom/>
      <diagonal/>
    </border>
    <border diagonalUp="1" diagonalDown="1">
      <left style="thin"/>
      <right/>
      <top/>
      <bottom/>
      <diagonal/>
    </border>
    <border diagonalUp="1" diagonalDown="1">
      <left style="hair">
        <color rgb="0"/>
      </left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thin"/>
      <right/>
      <top/>
      <bottom style="thin"/>
      <diagonal/>
    </border>
    <border diagonalUp="1" diagonalDown="1">
      <left/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hair">
        <color rgb="0"/>
      </left>
      <right/>
      <top style="thin">
        <color rgb="0"/>
      </top>
      <bottom style="thin">
        <color rgb="0"/>
      </bottom>
      <diagonal/>
    </border>
    <border diagonalUp="1" diagonalDown="1">
      <left style="thin">
        <color rgb="0"/>
      </left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hair">
        <color rgb="0"/>
      </left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 style="thin">
        <color rgb="0"/>
      </left>
      <right/>
      <top/>
      <bottom/>
      <diagonal/>
    </border>
    <border diagonalUp="1" diagonalDown="1">
      <left style="thin">
        <color rgb="0"/>
      </left>
      <right style="thin">
        <color rgb="0"/>
      </right>
      <top/>
      <bottom/>
      <diagonal/>
    </border>
    <border diagonalUp="1" diagonalDown="1">
      <left/>
      <right style="hair">
        <color rgb="0"/>
      </right>
      <top/>
      <bottom/>
      <diagonal/>
    </border>
    <border diagonalUp="1" diagonalDown="1">
      <left style="hair">
        <color rgb="0"/>
      </left>
      <right style="hair">
        <color rgb="0"/>
      </right>
      <top/>
      <bottom/>
      <diagonal/>
    </border>
    <border diagonalUp="1" diagonalDown="1">
      <left style="hair">
        <color rgb="0"/>
      </left>
      <right/>
      <top/>
      <bottom/>
      <diagonal/>
    </border>
    <border diagonalUp="1" diagonalDown="1">
      <left style="thin">
        <color rgb="0"/>
      </left>
      <right style="hair">
        <color rgb="0"/>
      </right>
      <top/>
      <bottom/>
      <diagonal/>
    </border>
    <border diagonalUp="1" diagonalDown="1">
      <left style="hair">
        <color rgb="0"/>
      </left>
      <right style="thin">
        <color rgb="0"/>
      </right>
      <top/>
      <bottom/>
      <diagonal/>
    </border>
    <border diagonalUp="1" diagonalDown="1">
      <left/>
      <right style="thin">
        <color rgb="0"/>
      </right>
      <top/>
      <bottom/>
      <diagonal/>
    </border>
    <border diagonalUp="1" diagonalDown="1">
      <left style="thin">
        <color rgb="0"/>
      </left>
      <right/>
      <top/>
      <bottom style="thin">
        <color rgb="0"/>
      </bottom>
      <diagonal/>
    </border>
    <border diagonalUp="1" diagonalDown="1">
      <left style="thin"/>
      <right style="thin"/>
      <top/>
      <bottom style="thin"/>
      <diagonal/>
    </border>
    <border diagonalUp="1" diagonalDown="1">
      <left/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/>
      <top/>
      <bottom style="thin">
        <color rgb="0"/>
      </bottom>
      <diagonal/>
    </border>
    <border diagonalUp="1" diagonalDown="1">
      <left style="thin">
        <color rgb="0"/>
      </left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 style="thin">
        <color rgb="0"/>
      </right>
      <top/>
      <bottom style="thin">
        <color rgb="0"/>
      </bottom>
      <diagonal/>
    </border>
    <border diagonalUp="1" diagonalDown="1">
      <left/>
      <right/>
      <top/>
      <bottom style="thin">
        <color rgb="0"/>
      </bottom>
      <diagonal/>
    </border>
    <border diagonalUp="1" diagonalDown="1">
      <left/>
      <right style="thin">
        <color rgb="0"/>
      </right>
      <top/>
      <bottom style="thin">
        <color rgb="0"/>
      </bottom>
      <diagonal/>
    </border>
    <border diagonalUp="1" diagonalDown="1">
      <left style="thin"/>
      <right/>
      <top style="thin">
        <color rgb="0"/>
      </top>
      <bottom style="thin"/>
      <diagonal/>
    </border>
    <border diagonalUp="1" diagonalDown="1">
      <left style="thin"/>
      <right style="thin"/>
      <top style="thin"/>
      <bottom style="thin"/>
      <diagonal/>
    </border>
    <border diagonalUp="1" diagonalDown="1">
      <left/>
      <right/>
      <top style="thin"/>
      <bottom style="thin">
        <color rgb="0"/>
      </bottom>
      <diagonal/>
    </border>
    <border diagonalUp="1" diagonalDown="1">
      <left/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/>
      <top style="thin"/>
      <bottom style="thin"/>
      <diagonal/>
    </border>
    <border diagonalUp="1" diagonalDown="1">
      <left style="hair">
        <color rgb="0"/>
      </left>
      <right style="thin">
        <color rgb="0"/>
      </right>
      <top style="thin">
        <color rgb="0"/>
      </top>
      <bottom/>
      <diagonal/>
    </border>
    <border diagonalUp="1" diagonalDown="1">
      <left style="thin">
        <color rgb="0"/>
      </left>
      <right style="hair">
        <color rgb="0"/>
      </right>
      <top style="thin">
        <color rgb="0"/>
      </top>
      <bottom/>
      <diagonal/>
    </border>
    <border diagonalUp="1" diagonalDown="1">
      <left style="hair">
        <color rgb="0"/>
      </left>
      <right style="hair">
        <color rgb="0"/>
      </right>
      <top style="thin">
        <color rgb="0"/>
      </top>
      <bottom/>
      <diagonal/>
    </border>
    <border diagonalUp="1" diagonalDown="1">
      <left style="hair">
        <color rgb="0"/>
      </left>
      <right/>
      <top style="thin">
        <color rgb="0"/>
      </top>
      <bottom/>
      <diagonal/>
    </border>
    <border diagonalUp="1" diagonalDown="1">
      <left/>
      <right style="thin"/>
      <top style="thin"/>
      <bottom/>
      <diagonal/>
    </border>
    <border diagonalUp="1" diagonalDown="1">
      <left/>
      <right style="thin"/>
      <top/>
      <bottom/>
      <diagonal/>
    </border>
    <border diagonalUp="1" diagonalDown="1">
      <left/>
      <right style="thin"/>
      <top/>
      <bottom style="thin"/>
      <diagonal/>
    </border>
    <border diagonalUp="1" diagonalDown="1">
      <left/>
      <right/>
      <top style="thin"/>
      <bottom/>
      <diagonal/>
    </border>
    <border diagonalUp="1" diagonalDown="1">
      <left style="thin"/>
      <right style="thin"/>
      <top style="thin"/>
      <bottom/>
      <diagonal/>
    </border>
    <border diagonalUp="1" diagonalDown="1">
      <left style="thin"/>
      <right style="hair"/>
      <top style="thin"/>
      <bottom style="thin"/>
      <diagonal/>
    </border>
    <border diagonalUp="1" diagonalDown="1">
      <left style="hair"/>
      <right style="hair"/>
      <top style="thin"/>
      <bottom style="thin"/>
      <diagonal/>
    </border>
    <border diagonalUp="1" diagonalDown="1">
      <left style="hair"/>
      <right style="thin">
        <color rgb="0"/>
      </right>
      <top style="thin"/>
      <bottom style="thin"/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/>
      <diagonal/>
    </border>
    <border diagonalUp="1" diagonalDown="1">
      <left/>
      <right style="thin">
        <color rgb="0"/>
      </right>
      <top style="thin">
        <color rgb="0"/>
      </top>
      <bottom/>
      <diagonal/>
    </border>
    <border diagonalUp="1" diagonalDown="1">
      <left style="thin"/>
      <right style="hair"/>
      <top style="thin">
        <color rgb="0"/>
      </top>
      <bottom/>
      <diagonal/>
    </border>
    <border diagonalUp="1" diagonalDown="1">
      <left style="hair"/>
      <right style="hair"/>
      <top style="thin">
        <color rgb="0"/>
      </top>
      <bottom/>
      <diagonal/>
    </border>
    <border diagonalUp="1" diagonalDown="1">
      <left style="hair"/>
      <right style="thin">
        <color rgb="0"/>
      </right>
      <top style="thin">
        <color rgb="0"/>
      </top>
      <bottom/>
      <diagonal/>
    </border>
    <border diagonalUp="1" diagonalDown="1">
      <left style="thin"/>
      <right style="hair"/>
      <top/>
      <bottom/>
      <diagonal/>
    </border>
    <border diagonalUp="1" diagonalDown="1">
      <left style="hair"/>
      <right style="hair"/>
      <top/>
      <bottom/>
      <diagonal/>
    </border>
    <border diagonalUp="1" diagonalDown="1">
      <left style="hair"/>
      <right style="thin">
        <color rgb="0"/>
      </right>
      <top/>
      <bottom/>
      <diagonal/>
    </border>
    <border diagonalUp="1" diagonalDown="1">
      <left style="thin">
        <color rgb="0"/>
      </left>
      <right style="thin">
        <color rgb="0"/>
      </right>
      <top/>
      <bottom style="thin">
        <color rgb="0"/>
      </bottom>
      <diagonal/>
    </border>
    <border diagonalUp="1" diagonalDown="1">
      <left style="thin"/>
      <right style="hair"/>
      <top/>
      <bottom style="thin">
        <color rgb="0"/>
      </bottom>
      <diagonal/>
    </border>
    <border diagonalUp="1" diagonalDown="1">
      <left style="hair"/>
      <right style="hair"/>
      <top/>
      <bottom style="thin">
        <color rgb="0"/>
      </bottom>
      <diagonal/>
    </border>
    <border diagonalUp="1" diagonalDown="1">
      <left style="hair"/>
      <right style="thin">
        <color rgb="0"/>
      </right>
      <top/>
      <bottom style="thin">
        <color rgb="0"/>
      </bottom>
      <diagonal/>
    </border>
  </borders>
  <cellStyleXfs count="1">
    <xf numFmtId="0" fontId="0" fillId="0" borderId="0"/>
  </cellStyleXfs>
  <cellXfs count="160">
    <xf numFmtId="0" fontId="0" fillId="0" borderId="0"/>
    <xf numFmtId="0" fontId="1" fillId="0" borderId="0" applyAlignment="1" applyBorder="1" applyNumberFormat="1" applyFill="1" applyProtection="1"/>
    <xf numFmtId="0" fontId="1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/>
    <xf numFmtId="43" fontId="0" fillId="0" borderId="0" applyAlignment="1" applyBorder="1" applyFont="1" applyFill="1" applyProtection="1"/>
    <xf numFmtId="41" fontId="0" fillId="0" borderId="0" applyAlignment="1" applyBorder="1" applyFont="1" applyFill="1" applyProtection="1"/>
    <xf numFmtId="44" fontId="0" fillId="0" borderId="0" applyAlignment="1" applyBorder="1" applyFont="1" applyFill="1" applyProtection="1"/>
    <xf numFmtId="42" fontId="0" fillId="0" borderId="0" applyAlignment="1" applyBorder="1" applyFont="1" applyFill="1" applyProtection="1"/>
    <xf numFmtId="9" fontId="0" fillId="0" borderId="0" applyAlignment="1" applyBorder="1" applyFont="1" applyFill="1" applyProtection="1"/>
    <xf numFmtId="0" fontId="0" fillId="0" borderId="0" applyBorder="1" applyFont="1" applyFill="1"/>
    <xf numFmtId="0" fontId="0" fillId="0" borderId="0" applyAlignment="1" applyFont="1" applyFill="1">
      <alignment horizontal="center"/>
    </xf>
    <xf numFmtId="0" fontId="0" fillId="0" borderId="0" applyFont="1" applyFill="1"/>
    <xf numFmtId="0" fontId="5" fillId="0" borderId="0" applyFont="1" applyFill="1"/>
    <xf numFmtId="0" fontId="2" fillId="0" borderId="0" applyFont="1" applyFill="1"/>
    <xf numFmtId="0" fontId="1" fillId="0" borderId="0" applyAlignment="1" applyBorder="1" applyFont="1" applyFill="1">
      <alignment wrapText="1"/>
    </xf>
    <xf numFmtId="0" fontId="1" fillId="0" borderId="1" applyAlignment="1" applyBorder="1" applyFont="1" applyFill="1">
      <alignment wrapText="1"/>
    </xf>
    <xf numFmtId="0" fontId="1" fillId="0" borderId="2" applyAlignment="1" applyBorder="1" applyFont="1" applyFill="1">
      <alignment wrapText="1"/>
    </xf>
    <xf numFmtId="0" fontId="9" fillId="0" borderId="3" applyAlignment="1" applyBorder="1" applyFont="1" applyFill="1">
      <alignment horizontal="center" wrapText="1"/>
    </xf>
    <xf numFmtId="0" fontId="0" fillId="0" borderId="0" applyAlignment="1" applyBorder="1" applyFont="1" applyFill="1">
      <alignment wrapText="1"/>
    </xf>
    <xf numFmtId="0" fontId="0" fillId="0" borderId="4" applyAlignment="1" applyBorder="1" applyFont="1" applyFill="1">
      <alignment wrapText="1"/>
    </xf>
    <xf numFmtId="0" fontId="9" fillId="0" borderId="5" applyAlignment="1" applyBorder="1" applyFont="1" applyFill="1">
      <alignment horizontal="center" wrapText="1" vertical="center"/>
    </xf>
    <xf numFmtId="0" fontId="9" fillId="0" borderId="3" applyAlignment="1" applyBorder="1" applyFont="1" applyFill="1">
      <alignment horizontal="center" wrapText="1" vertical="center"/>
    </xf>
    <xf numFmtId="0" fontId="9" fillId="0" borderId="6" applyAlignment="1" applyBorder="1" applyFont="1" applyFill="1">
      <alignment horizontal="center" wrapText="1" vertical="center"/>
    </xf>
    <xf numFmtId="0" fontId="9" fillId="0" borderId="7" applyAlignment="1" applyBorder="1" applyFont="1" applyFill="1">
      <alignment horizontal="center" wrapText="1" vertical="center"/>
    </xf>
    <xf numFmtId="0" fontId="9" fillId="0" borderId="8" applyAlignment="1" applyBorder="1" applyFont="1" applyFill="1">
      <alignment horizontal="center" wrapText="1" vertical="center"/>
    </xf>
    <xf numFmtId="0" fontId="0" fillId="0" borderId="0" applyAlignment="1" applyFont="1" applyFill="1">
      <alignment vertical="center"/>
    </xf>
    <xf numFmtId="0" fontId="0" fillId="0" borderId="0" applyAlignment="1" applyBorder="1" applyFont="1" applyFill="1">
      <alignment vertical="center"/>
    </xf>
    <xf numFmtId="0" fontId="0" fillId="0" borderId="9" applyAlignment="1" applyBorder="1" applyFont="1" applyFill="1">
      <alignment horizontal="left" vertical="center"/>
    </xf>
    <xf numFmtId="164" fontId="2" fillId="0" borderId="10" applyAlignment="1" applyBorder="1" applyFont="1" applyNumberFormat="1" applyFill="1">
      <alignment vertical="center"/>
    </xf>
    <xf numFmtId="3" fontId="0" fillId="0" borderId="11" applyAlignment="1" applyBorder="1" applyFont="1" applyNumberFormat="1" applyFill="1">
      <alignment vertical="center"/>
    </xf>
    <xf numFmtId="3" fontId="0" fillId="0" borderId="12" applyAlignment="1" applyBorder="1" applyFont="1" applyNumberFormat="1" applyFill="1">
      <alignment vertical="center"/>
    </xf>
    <xf numFmtId="3" fontId="0" fillId="0" borderId="13" applyAlignment="1" applyBorder="1" applyFont="1" applyNumberFormat="1" applyFill="1">
      <alignment vertical="center"/>
    </xf>
    <xf numFmtId="3" fontId="0" fillId="0" borderId="14" applyAlignment="1" applyBorder="1" applyFont="1" applyNumberFormat="1" applyFill="1">
      <alignment vertical="center"/>
    </xf>
    <xf numFmtId="3" fontId="0" fillId="0" borderId="15" applyAlignment="1" applyBorder="1" applyFont="1" applyNumberFormat="1" applyFill="1">
      <alignment vertical="center"/>
    </xf>
    <xf numFmtId="3" fontId="0" fillId="0" borderId="0" applyAlignment="1" applyBorder="1" applyFont="1" applyNumberFormat="1" applyFill="1">
      <alignment vertical="center"/>
    </xf>
    <xf numFmtId="3" fontId="1" fillId="0" borderId="16" applyAlignment="1" applyBorder="1" applyFont="1" applyNumberFormat="1" applyFill="1">
      <alignment vertical="center"/>
    </xf>
    <xf numFmtId="0" fontId="0" fillId="2" borderId="9" applyAlignment="1" applyBorder="1" applyFont="1" applyFill="1">
      <alignment horizontal="left" vertical="center"/>
    </xf>
    <xf numFmtId="164" fontId="2" fillId="2" borderId="10" applyAlignment="1" applyBorder="1" applyFont="1" applyNumberFormat="1" applyFill="1">
      <alignment vertical="center"/>
    </xf>
    <xf numFmtId="3" fontId="0" fillId="2" borderId="11" applyAlignment="1" applyBorder="1" applyFont="1" applyNumberFormat="1" applyFill="1">
      <alignment vertical="center"/>
    </xf>
    <xf numFmtId="3" fontId="0" fillId="2" borderId="12" applyAlignment="1" applyBorder="1" applyFont="1" applyNumberFormat="1" applyFill="1">
      <alignment vertical="center"/>
    </xf>
    <xf numFmtId="3" fontId="0" fillId="2" borderId="13" applyAlignment="1" applyBorder="1" applyFont="1" applyNumberFormat="1" applyFill="1">
      <alignment vertical="center"/>
    </xf>
    <xf numFmtId="3" fontId="0" fillId="2" borderId="14" applyAlignment="1" applyBorder="1" applyFont="1" applyNumberFormat="1" applyFill="1">
      <alignment vertical="center"/>
    </xf>
    <xf numFmtId="3" fontId="0" fillId="2" borderId="15" applyAlignment="1" applyBorder="1" applyFont="1" applyNumberFormat="1" applyFill="1">
      <alignment vertical="center"/>
    </xf>
    <xf numFmtId="3" fontId="0" fillId="2" borderId="0" applyAlignment="1" applyBorder="1" applyFont="1" applyNumberFormat="1" applyFill="1">
      <alignment vertical="center"/>
    </xf>
    <xf numFmtId="3" fontId="1" fillId="2" borderId="16" applyAlignment="1" applyBorder="1" applyFont="1" applyNumberFormat="1" applyFill="1">
      <alignment vertical="center"/>
    </xf>
    <xf numFmtId="0" fontId="0" fillId="2" borderId="17" applyAlignment="1" applyBorder="1" applyFont="1" applyFill="1">
      <alignment horizontal="left" vertical="center"/>
    </xf>
    <xf numFmtId="164" fontId="2" fillId="2" borderId="18" applyAlignment="1" applyBorder="1" applyFont="1" applyNumberFormat="1" applyFill="1">
      <alignment vertical="center"/>
    </xf>
    <xf numFmtId="3" fontId="0" fillId="2" borderId="19" applyAlignment="1" applyBorder="1" applyFont="1" applyNumberFormat="1" applyFill="1">
      <alignment vertical="center"/>
    </xf>
    <xf numFmtId="3" fontId="0" fillId="2" borderId="20" applyAlignment="1" applyBorder="1" applyFont="1" applyNumberFormat="1" applyFill="1">
      <alignment vertical="center"/>
    </xf>
    <xf numFmtId="3" fontId="0" fillId="2" borderId="21" applyAlignment="1" applyBorder="1" applyFont="1" applyNumberFormat="1" applyFill="1">
      <alignment vertical="center"/>
    </xf>
    <xf numFmtId="3" fontId="0" fillId="2" borderId="22" applyAlignment="1" applyBorder="1" applyFont="1" applyNumberFormat="1" applyFill="1">
      <alignment vertical="center"/>
    </xf>
    <xf numFmtId="3" fontId="0" fillId="2" borderId="23" applyAlignment="1" applyBorder="1" applyFont="1" applyNumberFormat="1" applyFill="1">
      <alignment vertical="center"/>
    </xf>
    <xf numFmtId="3" fontId="0" fillId="2" borderId="24" applyAlignment="1" applyBorder="1" applyFont="1" applyNumberFormat="1" applyFill="1">
      <alignment vertical="center"/>
    </xf>
    <xf numFmtId="3" fontId="1" fillId="2" borderId="25" applyAlignment="1" applyBorder="1" applyFont="1" applyNumberFormat="1" applyFill="1">
      <alignment vertical="center"/>
    </xf>
    <xf numFmtId="0" fontId="1" fillId="0" borderId="26" applyAlignment="1" applyBorder="1" applyFont="1" applyFill="1">
      <alignment horizontal="left" vertical="center"/>
    </xf>
    <xf numFmtId="164" fontId="2" fillId="0" borderId="27" applyAlignment="1" applyBorder="1" applyFont="1" applyNumberFormat="1" applyFill="1">
      <alignment vertical="center"/>
    </xf>
    <xf numFmtId="3" fontId="1" fillId="0" borderId="5" applyAlignment="1" applyBorder="1" applyFont="1" applyNumberFormat="1" applyFill="1">
      <alignment vertical="center"/>
    </xf>
    <xf numFmtId="3" fontId="1" fillId="0" borderId="3" applyAlignment="1" applyBorder="1" applyFont="1" applyNumberFormat="1" applyFill="1">
      <alignment vertical="center"/>
    </xf>
    <xf numFmtId="3" fontId="1" fillId="0" borderId="6" applyAlignment="1" applyBorder="1" applyFont="1" applyNumberFormat="1" applyFill="1">
      <alignment vertical="center"/>
    </xf>
    <xf numFmtId="165" fontId="2" fillId="0" borderId="27" applyAlignment="1" applyBorder="1" applyFont="1" applyNumberFormat="1" applyFill="1">
      <alignment vertical="center"/>
    </xf>
    <xf numFmtId="3" fontId="1" fillId="0" borderId="7" applyAlignment="1" applyBorder="1" applyFont="1" applyNumberFormat="1" applyFill="1">
      <alignment vertical="center"/>
    </xf>
    <xf numFmtId="3" fontId="1" fillId="0" borderId="8" applyAlignment="1" applyBorder="1" applyFont="1" applyNumberFormat="1" applyFill="1">
      <alignment vertical="center"/>
    </xf>
    <xf numFmtId="3" fontId="1" fillId="0" borderId="28" applyAlignment="1" applyBorder="1" applyFont="1" applyNumberFormat="1" applyFill="1">
      <alignment vertical="center"/>
    </xf>
    <xf numFmtId="3" fontId="1" fillId="0" borderId="29" applyAlignment="1" applyBorder="1" applyFont="1" applyNumberFormat="1" applyFill="1">
      <alignment vertical="center"/>
    </xf>
    <xf numFmtId="0" fontId="2" fillId="0" borderId="0" applyAlignment="1" applyBorder="1" applyFont="1" applyFill="1">
      <alignment wrapText="1"/>
    </xf>
    <xf numFmtId="0" fontId="0" fillId="0" borderId="30" applyAlignment="1" applyBorder="1" applyFont="1" applyFill="1">
      <alignment horizontal="center" vertical="center"/>
    </xf>
    <xf numFmtId="0" fontId="0" fillId="0" borderId="30" applyAlignment="1" applyBorder="1" applyFont="1" applyFill="1">
      <alignment vertical="center"/>
    </xf>
    <xf numFmtId="0" fontId="7" fillId="0" borderId="30" applyAlignment="1" applyBorder="1" applyFont="1" applyFill="1">
      <alignment horizontal="right" vertical="center"/>
    </xf>
    <xf numFmtId="3" fontId="8" fillId="0" borderId="30" applyAlignment="1" applyBorder="1" applyFont="1" applyNumberFormat="1" applyFill="1">
      <alignment vertical="center"/>
    </xf>
    <xf numFmtId="3" fontId="6" fillId="0" borderId="30" applyAlignment="1" applyBorder="1" applyFont="1" applyNumberFormat="1" applyFill="1">
      <alignment vertical="center"/>
    </xf>
    <xf numFmtId="1" fontId="8" fillId="0" borderId="30" applyAlignment="1" applyBorder="1" applyFont="1" applyNumberFormat="1" applyFill="1">
      <alignment horizontal="left" vertical="center"/>
    </xf>
    <xf numFmtId="0" fontId="5" fillId="0" borderId="0" applyAlignment="1" applyFont="1" applyFill="1">
      <alignment horizontal="center"/>
    </xf>
    <xf numFmtId="0" fontId="2" fillId="0" borderId="0" applyAlignment="1" applyBorder="1" applyFont="1" applyFill="1">
      <alignment horizontal="left" wrapText="1"/>
    </xf>
    <xf numFmtId="0" fontId="9" fillId="0" borderId="31" applyAlignment="1" applyBorder="1" applyFont="1" applyFill="1">
      <alignment horizontal="center" wrapText="1" vertical="center"/>
    </xf>
    <xf numFmtId="0" fontId="9" fillId="0" borderId="23" applyAlignment="1" applyBorder="1" applyFont="1" applyFill="1">
      <alignment horizontal="center" wrapText="1" vertical="center"/>
    </xf>
    <xf numFmtId="0" fontId="1" fillId="0" borderId="32" applyAlignment="1" applyBorder="1" applyFont="1" applyFill="1">
      <alignment horizontal="center" wrapText="1" vertical="center"/>
    </xf>
    <xf numFmtId="0" fontId="1" fillId="0" borderId="22" applyAlignment="1" applyBorder="1" applyFont="1" applyFill="1">
      <alignment horizontal="center" wrapText="1" vertical="center"/>
    </xf>
    <xf numFmtId="0" fontId="9" fillId="0" borderId="5" applyAlignment="1" applyBorder="1" applyFont="1" applyFill="1">
      <alignment horizontal="center" wrapText="1"/>
    </xf>
    <xf numFmtId="0" fontId="9" fillId="0" borderId="3" applyAlignment="1" applyBorder="1" applyFont="1" applyFill="1">
      <alignment horizontal="center" wrapText="1"/>
    </xf>
    <xf numFmtId="0" fontId="9" fillId="0" borderId="33" applyAlignment="1" applyBorder="1" applyFont="1" applyFill="1">
      <alignment horizontal="center" wrapText="1" vertical="center"/>
    </xf>
    <xf numFmtId="0" fontId="9" fillId="0" borderId="34" applyAlignment="1" applyBorder="1" applyFont="1" applyFill="1">
      <alignment horizontal="center" wrapText="1" vertical="center"/>
    </xf>
    <xf numFmtId="0" fontId="1" fillId="0" borderId="33" applyAlignment="1" applyBorder="1" applyFont="1" applyFill="1">
      <alignment horizontal="center" wrapText="1" vertical="center"/>
    </xf>
    <xf numFmtId="0" fontId="1" fillId="0" borderId="20" applyAlignment="1" applyBorder="1" applyFont="1" applyFill="1">
      <alignment horizontal="center" wrapText="1" vertical="center"/>
    </xf>
    <xf numFmtId="0" fontId="1" fillId="0" borderId="35" applyAlignment="1" applyBorder="1" applyFont="1" applyFill="1">
      <alignment horizontal="center" wrapText="1" vertical="center"/>
    </xf>
    <xf numFmtId="0" fontId="1" fillId="0" borderId="36" applyAlignment="1" applyBorder="1" applyFont="1" applyFill="1">
      <alignment horizontal="center" wrapText="1" vertical="center"/>
    </xf>
    <xf numFmtId="0" fontId="0" fillId="0" borderId="37" applyAlignment="1" applyBorder="1" applyFont="1" applyFill="1">
      <alignment horizontal="center" wrapText="1" vertical="center"/>
    </xf>
    <xf numFmtId="0" fontId="1" fillId="0" borderId="31" applyAlignment="1" applyBorder="1" applyFont="1" applyFill="1">
      <alignment horizontal="center" wrapText="1" vertical="center"/>
    </xf>
    <xf numFmtId="0" fontId="0" fillId="0" borderId="22" applyAlignment="1" applyBorder="1" applyFont="1" applyFill="1">
      <alignment horizontal="center" vertical="center"/>
    </xf>
    <xf numFmtId="0" fontId="0" fillId="0" borderId="20" applyAlignment="1" applyBorder="1" applyFont="1" applyFill="1">
      <alignment horizontal="center" vertical="center"/>
    </xf>
    <xf numFmtId="0" fontId="0" fillId="0" borderId="23" applyAlignment="1" applyBorder="1" applyFont="1" applyFill="1">
      <alignment horizontal="center" vertical="center"/>
    </xf>
    <xf numFmtId="0" fontId="1" fillId="0" borderId="38" applyAlignment="1" applyBorder="1" applyFont="1" applyFill="1">
      <alignment horizontal="center" wrapText="1" vertical="center"/>
    </xf>
    <xf numFmtId="0" fontId="1" fillId="0" borderId="0" applyAlignment="1" applyBorder="1" applyFont="1" applyFill="1">
      <alignment horizontal="center" wrapText="1" vertical="center"/>
    </xf>
    <xf numFmtId="0" fontId="0" fillId="0" borderId="24" applyAlignment="1" applyBorder="1" applyFont="1" applyFill="1">
      <alignment horizontal="center" wrapText="1" vertical="center"/>
    </xf>
    <xf numFmtId="0" fontId="3" fillId="0" borderId="27" applyAlignment="1" applyBorder="1" applyFont="1" applyFill="1">
      <alignment horizontal="center" wrapText="1"/>
    </xf>
    <xf numFmtId="0" fontId="0" fillId="0" borderId="27" applyAlignment="1" applyBorder="1" applyFont="1" applyFill="1">
      <alignment horizontal="center" wrapText="1"/>
    </xf>
    <xf numFmtId="0" fontId="1" fillId="0" borderId="7" applyAlignment="1" applyBorder="1" applyFont="1" applyFill="1">
      <alignment horizontal="center" wrapText="1"/>
    </xf>
    <xf numFmtId="0" fontId="1" fillId="0" borderId="3" applyAlignment="1" applyBorder="1" applyFont="1" applyFill="1">
      <alignment horizontal="center" wrapText="1"/>
    </xf>
    <xf numFmtId="0" fontId="1" fillId="0" borderId="8" applyAlignment="1" applyBorder="1" applyFont="1" applyFill="1">
      <alignment horizontal="center" wrapText="1"/>
    </xf>
    <xf numFmtId="0" fontId="1" fillId="0" borderId="5" applyAlignment="1" applyBorder="1" applyFont="1" applyFill="1">
      <alignment horizontal="center" wrapText="1"/>
    </xf>
    <xf numFmtId="0" fontId="1" fillId="0" borderId="6" applyAlignment="1" applyBorder="1" applyFont="1" applyFill="1">
      <alignment horizontal="center" wrapText="1"/>
    </xf>
    <xf numFmtId="3" fontId="6" fillId="0" borderId="0" applyAlignment="1" applyFont="1" applyNumberFormat="1" applyFill="1">
      <alignment horizontal="right"/>
    </xf>
    <xf numFmtId="0" fontId="1" fillId="0" borderId="39" applyAlignment="1" applyBorder="1" applyFont="1" applyFill="1">
      <alignment wrapText="1"/>
    </xf>
    <xf numFmtId="0" fontId="1" fillId="0" borderId="18" applyAlignment="1" applyBorder="1" applyFont="1" applyFill="1">
      <alignment wrapText="1"/>
    </xf>
    <xf numFmtId="0" fontId="1" fillId="0" borderId="40" applyAlignment="1" applyBorder="1" applyFont="1" applyFill="1">
      <alignment horizontal="center" wrapText="1" vertical="center"/>
    </xf>
    <xf numFmtId="0" fontId="1" fillId="0" borderId="41" applyAlignment="1" applyBorder="1" applyFont="1" applyFill="1">
      <alignment horizontal="center" wrapText="1" vertical="center"/>
    </xf>
    <xf numFmtId="0" fontId="9" fillId="0" borderId="42" applyAlignment="1" applyBorder="1" applyFont="1" applyFill="1">
      <alignment horizontal="center" wrapText="1" vertical="center"/>
    </xf>
    <xf numFmtId="0" fontId="0" fillId="0" borderId="43" applyAlignment="1" applyBorder="1" applyFont="1" applyFill="1">
      <alignment horizontal="left" vertical="center"/>
    </xf>
    <xf numFmtId="164" fontId="2" fillId="0" borderId="43" applyAlignment="1" applyBorder="1" applyFont="1" applyNumberFormat="1" applyFill="1">
      <alignment vertical="center"/>
    </xf>
    <xf numFmtId="3" fontId="0" fillId="0" borderId="44" applyAlignment="1" applyBorder="1" applyFont="1" applyNumberFormat="1" applyFill="1">
      <alignment horizontal="right" indent="1" vertical="center"/>
    </xf>
    <xf numFmtId="3" fontId="0" fillId="0" borderId="45" applyAlignment="1" applyBorder="1" applyFont="1" applyNumberFormat="1" applyFill="1">
      <alignment horizontal="right" indent="1" vertical="center"/>
    </xf>
    <xf numFmtId="3" fontId="0" fillId="0" borderId="46" applyAlignment="1" applyBorder="1" applyFont="1" applyNumberFormat="1" applyFill="1">
      <alignment horizontal="right" indent="1" vertical="center"/>
    </xf>
    <xf numFmtId="3" fontId="0" fillId="0" borderId="47" applyAlignment="1" applyBorder="1" applyFont="1" applyNumberFormat="1" applyFill="1">
      <alignment horizontal="right" indent="1" vertical="center"/>
    </xf>
    <xf numFmtId="3" fontId="0" fillId="0" borderId="39" applyAlignment="1" applyBorder="1" applyFont="1" applyNumberFormat="1" applyFill="1">
      <alignment horizontal="right" indent="1" vertical="center"/>
    </xf>
    <xf numFmtId="3" fontId="1" fillId="0" borderId="39" applyAlignment="1" applyBorder="1" applyFont="1" applyNumberFormat="1" applyFill="1">
      <alignment horizontal="right" indent="1" vertical="center"/>
    </xf>
    <xf numFmtId="3" fontId="2" fillId="0" borderId="10" applyAlignment="1" applyBorder="1" applyFont="1" applyNumberFormat="1" applyFill="1">
      <alignment vertical="center"/>
    </xf>
    <xf numFmtId="0" fontId="0" fillId="2" borderId="10" applyAlignment="1" applyBorder="1" applyFont="1" applyFill="1">
      <alignment horizontal="left" vertical="center"/>
    </xf>
    <xf numFmtId="3" fontId="0" fillId="2" borderId="16" applyAlignment="1" applyBorder="1" applyFont="1" applyNumberFormat="1" applyFill="1">
      <alignment horizontal="right" indent="1" vertical="center"/>
    </xf>
    <xf numFmtId="3" fontId="0" fillId="2" borderId="48" applyAlignment="1" applyBorder="1" applyFont="1" applyNumberFormat="1" applyFill="1">
      <alignment horizontal="right" indent="1" vertical="center"/>
    </xf>
    <xf numFmtId="3" fontId="0" fillId="2" borderId="49" applyAlignment="1" applyBorder="1" applyFont="1" applyNumberFormat="1" applyFill="1">
      <alignment horizontal="right" indent="1" vertical="center"/>
    </xf>
    <xf numFmtId="3" fontId="0" fillId="2" borderId="50" applyAlignment="1" applyBorder="1" applyFont="1" applyNumberFormat="1" applyFill="1">
      <alignment horizontal="right" indent="1" vertical="center"/>
    </xf>
    <xf numFmtId="3" fontId="0" fillId="2" borderId="10" applyAlignment="1" applyBorder="1" applyFont="1" applyNumberFormat="1" applyFill="1">
      <alignment horizontal="right" indent="1" vertical="center"/>
    </xf>
    <xf numFmtId="3" fontId="1" fillId="2" borderId="10" applyAlignment="1" applyBorder="1" applyFont="1" applyNumberFormat="1" applyFill="1">
      <alignment horizontal="right" indent="1" vertical="center"/>
    </xf>
    <xf numFmtId="3" fontId="2" fillId="2" borderId="10" applyAlignment="1" applyBorder="1" applyFont="1" applyNumberFormat="1" applyFill="1">
      <alignment vertical="center"/>
    </xf>
    <xf numFmtId="0" fontId="0" fillId="0" borderId="10" applyAlignment="1" applyBorder="1" applyFont="1" applyFill="1">
      <alignment horizontal="left" vertical="center"/>
    </xf>
    <xf numFmtId="3" fontId="0" fillId="0" borderId="16" applyAlignment="1" applyBorder="1" applyFont="1" applyNumberFormat="1" applyFill="1">
      <alignment horizontal="right" indent="1" vertical="center"/>
    </xf>
    <xf numFmtId="3" fontId="0" fillId="0" borderId="48" applyAlignment="1" applyBorder="1" applyFont="1" applyNumberFormat="1" applyFill="1">
      <alignment horizontal="right" indent="1" vertical="center"/>
    </xf>
    <xf numFmtId="3" fontId="0" fillId="0" borderId="49" applyAlignment="1" applyBorder="1" applyFont="1" applyNumberFormat="1" applyFill="1">
      <alignment horizontal="right" indent="1" vertical="center"/>
    </xf>
    <xf numFmtId="3" fontId="0" fillId="0" borderId="50" applyAlignment="1" applyBorder="1" applyFont="1" applyNumberFormat="1" applyFill="1">
      <alignment horizontal="right" indent="1" vertical="center"/>
    </xf>
    <xf numFmtId="3" fontId="0" fillId="0" borderId="10" applyAlignment="1" applyBorder="1" applyFont="1" applyNumberFormat="1" applyFill="1">
      <alignment horizontal="right" indent="1" vertical="center"/>
    </xf>
    <xf numFmtId="3" fontId="1" fillId="0" borderId="10" applyAlignment="1" applyBorder="1" applyFont="1" applyNumberFormat="1" applyFill="1">
      <alignment horizontal="right" indent="1" vertical="center"/>
    </xf>
    <xf numFmtId="0" fontId="0" fillId="2" borderId="51" applyAlignment="1" applyBorder="1" applyFont="1" applyFill="1">
      <alignment horizontal="left" vertical="center"/>
    </xf>
    <xf numFmtId="164" fontId="2" fillId="2" borderId="51" applyAlignment="1" applyBorder="1" applyFont="1" applyNumberFormat="1" applyFill="1">
      <alignment vertical="center"/>
    </xf>
    <xf numFmtId="3" fontId="0" fillId="2" borderId="25" applyAlignment="1" applyBorder="1" applyFont="1" applyNumberFormat="1" applyFill="1">
      <alignment horizontal="right" indent="1" vertical="center"/>
    </xf>
    <xf numFmtId="3" fontId="0" fillId="2" borderId="52" applyAlignment="1" applyBorder="1" applyFont="1" applyNumberFormat="1" applyFill="1">
      <alignment horizontal="right" indent="1" vertical="center"/>
    </xf>
    <xf numFmtId="3" fontId="0" fillId="2" borderId="53" applyAlignment="1" applyBorder="1" applyFont="1" applyNumberFormat="1" applyFill="1">
      <alignment horizontal="right" indent="1" vertical="center"/>
    </xf>
    <xf numFmtId="3" fontId="0" fillId="2" borderId="54" applyAlignment="1" applyBorder="1" applyFont="1" applyNumberFormat="1" applyFill="1">
      <alignment horizontal="right" indent="1" vertical="center"/>
    </xf>
    <xf numFmtId="3" fontId="0" fillId="2" borderId="18" applyAlignment="1" applyBorder="1" applyFont="1" applyNumberFormat="1" applyFill="1">
      <alignment horizontal="right" indent="1" vertical="center"/>
    </xf>
    <xf numFmtId="3" fontId="1" fillId="2" borderId="51" applyAlignment="1" applyBorder="1" applyFont="1" applyNumberFormat="1" applyFill="1">
      <alignment horizontal="right" indent="1" vertical="center"/>
    </xf>
    <xf numFmtId="3" fontId="2" fillId="2" borderId="51" applyAlignment="1" applyBorder="1" applyFont="1" applyNumberFormat="1" applyFill="1">
      <alignment vertical="center"/>
    </xf>
    <xf numFmtId="0" fontId="3" fillId="0" borderId="39" applyAlignment="1" applyBorder="1" applyFont="1" applyFill="1">
      <alignment horizontal="center" wrapText="1" vertical="center"/>
    </xf>
    <xf numFmtId="0" fontId="3" fillId="0" borderId="18" applyAlignment="1" applyBorder="1" applyFont="1" applyFill="1">
      <alignment horizontal="center" wrapText="1" vertical="center"/>
    </xf>
    <xf numFmtId="0" fontId="3" fillId="0" borderId="27" applyAlignment="1" applyBorder="1" applyFont="1" applyFill="1">
      <alignment horizontal="center" wrapText="1" vertical="center"/>
    </xf>
    <xf numFmtId="0" fontId="1" fillId="0" borderId="29" applyAlignment="1" applyBorder="1" applyFont="1" applyFill="1">
      <alignment horizontal="center" wrapText="1" vertical="center"/>
    </xf>
    <xf numFmtId="0" fontId="1" fillId="0" borderId="7" applyAlignment="1" applyBorder="1" applyFont="1" applyFill="1">
      <alignment horizontal="center" wrapText="1" vertical="center"/>
    </xf>
    <xf numFmtId="0" fontId="1" fillId="0" borderId="3" applyAlignment="1" applyBorder="1" applyFont="1" applyFill="1">
      <alignment horizontal="center" wrapText="1" vertical="center"/>
    </xf>
    <xf numFmtId="0" fontId="1" fillId="0" borderId="8" applyAlignment="1" applyBorder="1" applyFont="1" applyFill="1">
      <alignment horizontal="center" wrapText="1" vertical="center"/>
    </xf>
    <xf numFmtId="0" fontId="1" fillId="0" borderId="27" applyAlignment="1" applyBorder="1" applyFont="1" applyFill="1">
      <alignment horizontal="center" wrapText="1" vertical="center"/>
    </xf>
    <xf numFmtId="0" fontId="0" fillId="0" borderId="27" applyAlignment="1" applyBorder="1" applyFont="1" applyFill="1">
      <alignment horizontal="center" vertical="center"/>
    </xf>
  </cellXfs>
  <cellStyles count="1">
    <cellStyle name="Normal" xfId="0" builtinId="0"/>
  </cellStyles>
  <dxfs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pageSetUpPr fitToPage="1"/>
  </sheetPr>
  <sheetViews>
    <sheetView showGridLines="0" tabSelected="1" topLeftCell="A1" workbookViewId="0"/>
  </sheetViews>
  <sheetFormatPr defaultColWidth="11.42578125" defaultRowHeight="12.75"/>
  <cols>
    <col min="1" max="1" width="1.42578125" customWidth="1" style="21"/>
    <col min="2" max="2" width="15.85546875" customWidth="1" style="22"/>
    <col min="3" max="3" width="9.42578125" customWidth="1" style="23"/>
    <col min="4" max="4" width="10.28515625" customWidth="1" style="23"/>
    <col min="5" max="6" width="11.7109375" customWidth="1" style="23"/>
    <col min="8" max="8" width="11.7109375" customWidth="1" style="23"/>
    <col min="9" max="9" width="7.42578125" customWidth="1" style="23"/>
    <col min="10" max="13" width="10" customWidth="1" style="23"/>
    <col min="14" max="14" width="10.85546875" customWidth="1" style="23"/>
    <col min="15" max="17" width="10" customWidth="1" style="23"/>
    <col min="18" max="18" width="10.85546875" customWidth="1" style="23"/>
  </cols>
  <sheetData>
    <row r="1" ht="18" customHeight="1">
      <c r="B1" s="83" t="s">
        <f>"Payments "&amp;R35</f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24"/>
    </row>
    <row r="2" ht="22.5" customHeight="1">
      <c r="B2" s="25" t="s">
        <v>1</v>
      </c>
    </row>
    <row r="3" ht="15.75" customHeight="1">
      <c r="A3" s="26"/>
      <c r="B3" s="27"/>
      <c r="C3" s="105" t="s">
        <f>"Resource index "&amp;R35</f>
        <v>2</v>
      </c>
      <c r="D3" s="110" t="s">
        <f>"Resource equalization "&amp;R35</f>
        <v>3</v>
      </c>
      <c r="E3" s="108"/>
      <c r="F3" s="108"/>
      <c r="G3" s="108"/>
      <c r="H3" s="111"/>
      <c r="I3" s="105" t="s">
        <v>4</v>
      </c>
      <c r="J3" s="107" t="s">
        <f>"Cost compensation "&amp;R35</f>
        <v>5</v>
      </c>
      <c r="K3" s="108"/>
      <c r="L3" s="108"/>
      <c r="M3" s="109"/>
      <c r="N3" s="102" t="s">
        <v>6</v>
      </c>
      <c r="O3" s="87" t="s">
        <v>7</v>
      </c>
      <c r="P3" s="93"/>
      <c r="Q3" s="98"/>
      <c r="R3" s="95" t="s">
        <f>"Total payments "&amp;R35&amp;" net"</f>
        <v>8</v>
      </c>
    </row>
    <row r="4" ht="15.75" customHeight="1">
      <c r="A4" s="26"/>
      <c r="B4" s="28"/>
      <c r="C4" s="105"/>
      <c r="D4" s="89" t="s">
        <v>9</v>
      </c>
      <c r="E4" s="90"/>
      <c r="F4" s="29" t="s">
        <v>10</v>
      </c>
      <c r="G4" s="91" t="s">
        <v>11</v>
      </c>
      <c r="H4" s="92"/>
      <c r="I4" s="105"/>
      <c r="J4" s="87" t="s">
        <v>12</v>
      </c>
      <c r="K4" s="93" t="s">
        <v>13</v>
      </c>
      <c r="L4" s="93" t="s">
        <v>14</v>
      </c>
      <c r="M4" s="85" t="s">
        <v>11</v>
      </c>
      <c r="N4" s="103"/>
      <c r="O4" s="99"/>
      <c r="P4" s="100"/>
      <c r="Q4" s="101"/>
      <c r="R4" s="96"/>
    </row>
    <row r="5" ht="24.75" customHeight="1">
      <c r="A5" s="30"/>
      <c r="B5" s="31"/>
      <c r="C5" s="106"/>
      <c r="D5" s="32" t="s">
        <v>15</v>
      </c>
      <c r="E5" s="33" t="s">
        <v>16</v>
      </c>
      <c r="F5" s="33" t="s">
        <v>16</v>
      </c>
      <c r="G5" s="33" t="s">
        <v>17</v>
      </c>
      <c r="H5" s="34" t="s">
        <v>16</v>
      </c>
      <c r="I5" s="106"/>
      <c r="J5" s="88"/>
      <c r="K5" s="94"/>
      <c r="L5" s="94"/>
      <c r="M5" s="86"/>
      <c r="N5" s="104"/>
      <c r="O5" s="35" t="s">
        <v>18</v>
      </c>
      <c r="P5" s="33" t="s">
        <v>19</v>
      </c>
      <c r="Q5" s="36" t="s">
        <v>11</v>
      </c>
      <c r="R5" s="97"/>
    </row>
    <row r="6" s="37" customFormat="1" ht="15" customHeight="1">
      <c r="A6" s="38"/>
      <c r="B6" s="39" t="s">
        <v>20</v>
      </c>
      <c r="C6" s="40">
        <v>123</v>
      </c>
      <c r="D6" s="41">
        <v>485932.979899843</v>
      </c>
      <c r="E6" s="42">
        <v>0</v>
      </c>
      <c r="F6" s="42">
        <v>0</v>
      </c>
      <c r="G6" s="42">
        <f>SUM(D6:F6)</f>
        <v>0</v>
      </c>
      <c r="H6" s="43">
        <f>SUM(E6:F6)</f>
        <v>0</v>
      </c>
      <c r="I6" s="40">
        <v>118.6</v>
      </c>
      <c r="J6" s="44">
        <v>0</v>
      </c>
      <c r="K6" s="42">
        <v>-13103.5841207588</v>
      </c>
      <c r="L6" s="42">
        <v>-65739.7726215454</v>
      </c>
      <c r="M6" s="45">
        <f>SUM(J6:L6)</f>
        <v>0</v>
      </c>
      <c r="N6" s="46">
        <f>G6+M6</f>
        <v>0</v>
      </c>
      <c r="O6" s="44">
        <v>20625.767121804</v>
      </c>
      <c r="P6" s="42">
        <v>0</v>
      </c>
      <c r="Q6" s="45">
        <f>O6+P6</f>
        <v>0</v>
      </c>
      <c r="R6" s="47">
        <f>N6+Q6</f>
        <v>0</v>
      </c>
    </row>
    <row r="7" s="37" customFormat="1" ht="15" customHeight="1">
      <c r="A7" s="38"/>
      <c r="B7" s="48" t="s">
        <v>21</v>
      </c>
      <c r="C7" s="49">
        <v>74.9</v>
      </c>
      <c r="D7" s="50">
        <v>0</v>
      </c>
      <c r="E7" s="51">
        <v>-395514.213009736</v>
      </c>
      <c r="F7" s="51">
        <v>-577166.469801394</v>
      </c>
      <c r="G7" s="51">
        <f>SUM(D7:F7)</f>
        <v>0</v>
      </c>
      <c r="H7" s="52">
        <f>SUM(E7:F7)</f>
        <v>0</v>
      </c>
      <c r="I7" s="49">
        <v>87</v>
      </c>
      <c r="J7" s="53">
        <v>-25893.7634266863</v>
      </c>
      <c r="K7" s="51">
        <v>-28916.0856798511</v>
      </c>
      <c r="L7" s="51">
        <v>0</v>
      </c>
      <c r="M7" s="54">
        <f>SUM(J7:L7)</f>
        <v>0</v>
      </c>
      <c r="N7" s="55">
        <f>G7+M7</f>
        <v>0</v>
      </c>
      <c r="O7" s="53">
        <v>16093.2937777012</v>
      </c>
      <c r="P7" s="51">
        <v>-52134.6604747972</v>
      </c>
      <c r="Q7" s="54">
        <f>O7+P7</f>
        <v>0</v>
      </c>
      <c r="R7" s="56">
        <f>N7+Q7</f>
        <v>0</v>
      </c>
    </row>
    <row r="8" s="37" customFormat="1" ht="15" customHeight="1">
      <c r="A8" s="38"/>
      <c r="B8" s="39" t="s">
        <v>22</v>
      </c>
      <c r="C8" s="40">
        <v>76</v>
      </c>
      <c r="D8" s="41">
        <v>0</v>
      </c>
      <c r="E8" s="42">
        <v>-137606.461031852</v>
      </c>
      <c r="F8" s="42">
        <v>-200806.526600504</v>
      </c>
      <c r="G8" s="42">
        <f>SUM(D8:F8)</f>
        <v>0</v>
      </c>
      <c r="H8" s="43">
        <f>SUM(E8:F8)</f>
        <v>0</v>
      </c>
      <c r="I8" s="40">
        <v>87.3</v>
      </c>
      <c r="J8" s="44">
        <v>-7010.50620392921</v>
      </c>
      <c r="K8" s="42">
        <v>0</v>
      </c>
      <c r="L8" s="42">
        <v>0</v>
      </c>
      <c r="M8" s="45">
        <f>SUM(J8:L8)</f>
        <v>0</v>
      </c>
      <c r="N8" s="46">
        <f>G8+M8</f>
        <v>0</v>
      </c>
      <c r="O8" s="44">
        <v>5835.05519664835</v>
      </c>
      <c r="P8" s="42">
        <v>-23692.0687201647</v>
      </c>
      <c r="Q8" s="45">
        <f>O8+P8</f>
        <v>0</v>
      </c>
      <c r="R8" s="47">
        <f>N8+Q8</f>
        <v>0</v>
      </c>
    </row>
    <row r="9" s="37" customFormat="1" ht="15" customHeight="1">
      <c r="A9" s="38"/>
      <c r="B9" s="48" t="s">
        <v>23</v>
      </c>
      <c r="C9" s="49">
        <v>58.9</v>
      </c>
      <c r="D9" s="50">
        <v>0</v>
      </c>
      <c r="E9" s="51">
        <v>-30517.7886667318</v>
      </c>
      <c r="F9" s="51">
        <v>-44534.0363798482</v>
      </c>
      <c r="G9" s="51">
        <f>SUM(D9:F9)</f>
        <v>0</v>
      </c>
      <c r="H9" s="52">
        <f>SUM(E9:F9)</f>
        <v>0</v>
      </c>
      <c r="I9" s="49">
        <v>85.1</v>
      </c>
      <c r="J9" s="53">
        <v>-11408.164257482</v>
      </c>
      <c r="K9" s="51">
        <v>0</v>
      </c>
      <c r="L9" s="51">
        <v>0</v>
      </c>
      <c r="M9" s="54">
        <f>SUM(J9:L9)</f>
        <v>0</v>
      </c>
      <c r="N9" s="55">
        <f>G9+M9</f>
        <v>0</v>
      </c>
      <c r="O9" s="53">
        <v>584.919773973359</v>
      </c>
      <c r="P9" s="51">
        <v>0</v>
      </c>
      <c r="Q9" s="54">
        <f>O9+P9</f>
        <v>0</v>
      </c>
      <c r="R9" s="56">
        <f>N9+Q9</f>
        <v>0</v>
      </c>
    </row>
    <row r="10" s="37" customFormat="1" ht="15" customHeight="1">
      <c r="A10" s="38"/>
      <c r="B10" s="39" t="s">
        <v>24</v>
      </c>
      <c r="C10" s="40">
        <v>149.5</v>
      </c>
      <c r="D10" s="41">
        <v>110468.63560783</v>
      </c>
      <c r="E10" s="42">
        <v>0</v>
      </c>
      <c r="F10" s="42">
        <v>0</v>
      </c>
      <c r="G10" s="42">
        <f>SUM(D10:F10)</f>
        <v>0</v>
      </c>
      <c r="H10" s="43">
        <f>SUM(E10:F10)</f>
        <v>0</v>
      </c>
      <c r="I10" s="40">
        <v>140</v>
      </c>
      <c r="J10" s="44">
        <v>-6329.62545947429</v>
      </c>
      <c r="K10" s="42">
        <v>0</v>
      </c>
      <c r="L10" s="42">
        <v>0</v>
      </c>
      <c r="M10" s="45">
        <f>SUM(J10:L10)</f>
        <v>0</v>
      </c>
      <c r="N10" s="46">
        <f>G10+M10</f>
        <v>0</v>
      </c>
      <c r="O10" s="44">
        <v>2159.36308298807</v>
      </c>
      <c r="P10" s="42">
        <v>0</v>
      </c>
      <c r="Q10" s="45">
        <f>O10+P10</f>
        <v>0</v>
      </c>
      <c r="R10" s="47">
        <f>N10+Q10</f>
        <v>0</v>
      </c>
    </row>
    <row r="11" s="37" customFormat="1" ht="15" customHeight="1">
      <c r="A11" s="38"/>
      <c r="B11" s="48" t="s">
        <v>25</v>
      </c>
      <c r="C11" s="49">
        <v>81.1</v>
      </c>
      <c r="D11" s="50">
        <v>0</v>
      </c>
      <c r="E11" s="51">
        <v>-8822.92480253407</v>
      </c>
      <c r="F11" s="51">
        <v>-12875.1286151034</v>
      </c>
      <c r="G11" s="51">
        <f>SUM(D11:F11)</f>
        <v>0</v>
      </c>
      <c r="H11" s="52">
        <f>SUM(E11:F11)</f>
        <v>0</v>
      </c>
      <c r="I11" s="49">
        <v>88.8</v>
      </c>
      <c r="J11" s="53">
        <v>-5712.45632176793</v>
      </c>
      <c r="K11" s="51">
        <v>0</v>
      </c>
      <c r="L11" s="51">
        <v>0</v>
      </c>
      <c r="M11" s="54">
        <f>SUM(J11:L11)</f>
        <v>0</v>
      </c>
      <c r="N11" s="55">
        <f>G11+M11</f>
        <v>0</v>
      </c>
      <c r="O11" s="53">
        <v>543.418043745973</v>
      </c>
      <c r="P11" s="51">
        <v>-9441.56606018103</v>
      </c>
      <c r="Q11" s="54">
        <f>O11+P11</f>
        <v>0</v>
      </c>
      <c r="R11" s="56">
        <f>N11+Q11</f>
        <v>0</v>
      </c>
    </row>
    <row r="12" s="37" customFormat="1" ht="15" customHeight="1">
      <c r="A12" s="38"/>
      <c r="B12" s="39" t="s">
        <v>26</v>
      </c>
      <c r="C12" s="40">
        <v>123.2</v>
      </c>
      <c r="D12" s="41">
        <v>14649.1814786362</v>
      </c>
      <c r="E12" s="42">
        <v>0</v>
      </c>
      <c r="F12" s="42">
        <v>0</v>
      </c>
      <c r="G12" s="42">
        <f>SUM(D12:F12)</f>
        <v>0</v>
      </c>
      <c r="H12" s="43">
        <f>SUM(E12:F12)</f>
        <v>0</v>
      </c>
      <c r="I12" s="40">
        <v>118.7</v>
      </c>
      <c r="J12" s="44">
        <v>-1568.95600408058</v>
      </c>
      <c r="K12" s="42">
        <v>0</v>
      </c>
      <c r="L12" s="42">
        <v>0</v>
      </c>
      <c r="M12" s="45">
        <f>SUM(J12:L12)</f>
        <v>0</v>
      </c>
      <c r="N12" s="46">
        <f>G12+M12</f>
        <v>0</v>
      </c>
      <c r="O12" s="44">
        <v>623.279657802767</v>
      </c>
      <c r="P12" s="42">
        <v>0</v>
      </c>
      <c r="Q12" s="45">
        <f>O12+P12</f>
        <v>0</v>
      </c>
      <c r="R12" s="47">
        <f>N12+Q12</f>
        <v>0</v>
      </c>
    </row>
    <row r="13" s="37" customFormat="1" ht="15" customHeight="1">
      <c r="A13" s="38"/>
      <c r="B13" s="48" t="s">
        <v>27</v>
      </c>
      <c r="C13" s="49">
        <v>66.1</v>
      </c>
      <c r="D13" s="50">
        <v>0</v>
      </c>
      <c r="E13" s="51">
        <v>-24855.0729824359</v>
      </c>
      <c r="F13" s="51">
        <v>-36270.5416343039</v>
      </c>
      <c r="G13" s="51">
        <f>SUM(D13:F13)</f>
        <v>0</v>
      </c>
      <c r="H13" s="52">
        <f>SUM(E13:F13)</f>
        <v>0</v>
      </c>
      <c r="I13" s="49">
        <v>85.4</v>
      </c>
      <c r="J13" s="53">
        <v>-5414.22755950046</v>
      </c>
      <c r="K13" s="51">
        <v>0</v>
      </c>
      <c r="L13" s="51">
        <v>0</v>
      </c>
      <c r="M13" s="54">
        <f>SUM(J13:L13)</f>
        <v>0</v>
      </c>
      <c r="N13" s="55">
        <f>G13+M13</f>
        <v>0</v>
      </c>
      <c r="O13" s="53">
        <v>647.460301329348</v>
      </c>
      <c r="P13" s="51">
        <v>-8168.75698189857</v>
      </c>
      <c r="Q13" s="54">
        <f>O13+P13</f>
        <v>0</v>
      </c>
      <c r="R13" s="56">
        <f>N13+Q13</f>
        <v>0</v>
      </c>
    </row>
    <row r="14" s="37" customFormat="1" ht="15" customHeight="1">
      <c r="A14" s="38"/>
      <c r="B14" s="39" t="s">
        <v>28</v>
      </c>
      <c r="C14" s="40">
        <v>250.1</v>
      </c>
      <c r="D14" s="41">
        <v>260417.127836053</v>
      </c>
      <c r="E14" s="42">
        <v>0</v>
      </c>
      <c r="F14" s="42">
        <v>0</v>
      </c>
      <c r="G14" s="42">
        <f>SUM(D14:F14)</f>
        <v>0</v>
      </c>
      <c r="H14" s="43">
        <f>SUM(E14:F14)</f>
        <v>0</v>
      </c>
      <c r="I14" s="40">
        <v>221.3</v>
      </c>
      <c r="J14" s="44">
        <v>0</v>
      </c>
      <c r="K14" s="42">
        <v>0</v>
      </c>
      <c r="L14" s="42">
        <v>0</v>
      </c>
      <c r="M14" s="45">
        <f>SUM(J14:L14)</f>
        <v>0</v>
      </c>
      <c r="N14" s="46">
        <f>G14+M14</f>
        <v>0</v>
      </c>
      <c r="O14" s="44">
        <v>1658.04239353954</v>
      </c>
      <c r="P14" s="42">
        <v>0</v>
      </c>
      <c r="Q14" s="45">
        <f>O14+P14</f>
        <v>0</v>
      </c>
      <c r="R14" s="47">
        <f>N14+Q14</f>
        <v>0</v>
      </c>
    </row>
    <row r="15" s="37" customFormat="1" ht="15" customHeight="1">
      <c r="A15" s="38"/>
      <c r="B15" s="48" t="s">
        <v>29</v>
      </c>
      <c r="C15" s="49">
        <v>71.5</v>
      </c>
      <c r="D15" s="50">
        <v>0</v>
      </c>
      <c r="E15" s="51">
        <v>-131441.326532226</v>
      </c>
      <c r="F15" s="51">
        <v>-191809.861504901</v>
      </c>
      <c r="G15" s="51">
        <f>SUM(D15:F15)</f>
        <v>0</v>
      </c>
      <c r="H15" s="52">
        <f>SUM(E15:F15)</f>
        <v>0</v>
      </c>
      <c r="I15" s="49">
        <v>86.2</v>
      </c>
      <c r="J15" s="53">
        <v>-12424.362358682</v>
      </c>
      <c r="K15" s="51">
        <v>0</v>
      </c>
      <c r="L15" s="51">
        <v>0</v>
      </c>
      <c r="M15" s="54">
        <f>SUM(J15:L15)</f>
        <v>0</v>
      </c>
      <c r="N15" s="55">
        <f>G15+M15</f>
        <v>0</v>
      </c>
      <c r="O15" s="53">
        <v>4006.599393226</v>
      </c>
      <c r="P15" s="51">
        <v>-137280.029771212</v>
      </c>
      <c r="Q15" s="54">
        <f>O15+P15</f>
        <v>0</v>
      </c>
      <c r="R15" s="56">
        <f>N15+Q15</f>
        <v>0</v>
      </c>
    </row>
    <row r="16" s="37" customFormat="1" ht="15" customHeight="1">
      <c r="A16" s="38"/>
      <c r="B16" s="39" t="s">
        <v>30</v>
      </c>
      <c r="C16" s="40">
        <v>79.6</v>
      </c>
      <c r="D16" s="41">
        <v>0</v>
      </c>
      <c r="E16" s="42">
        <v>-73334.3294654497</v>
      </c>
      <c r="F16" s="42">
        <v>-107015.410977871</v>
      </c>
      <c r="G16" s="42">
        <f>SUM(D16:F16)</f>
        <v>0</v>
      </c>
      <c r="H16" s="43">
        <f>SUM(E16:F16)</f>
        <v>0</v>
      </c>
      <c r="I16" s="40">
        <v>88.4</v>
      </c>
      <c r="J16" s="44">
        <v>0</v>
      </c>
      <c r="K16" s="42">
        <v>0</v>
      </c>
      <c r="L16" s="42">
        <v>0</v>
      </c>
      <c r="M16" s="45">
        <f>SUM(J16:L16)</f>
        <v>0</v>
      </c>
      <c r="N16" s="46">
        <f>G16+M16</f>
        <v>0</v>
      </c>
      <c r="O16" s="44">
        <v>4098.48640319959</v>
      </c>
      <c r="P16" s="42">
        <v>0</v>
      </c>
      <c r="Q16" s="45">
        <f>O16+P16</f>
        <v>0</v>
      </c>
      <c r="R16" s="47">
        <f>N16+Q16</f>
        <v>0</v>
      </c>
    </row>
    <row r="17" s="37" customFormat="1" ht="15" customHeight="1">
      <c r="A17" s="38"/>
      <c r="B17" s="48" t="s">
        <v>31</v>
      </c>
      <c r="C17" s="49">
        <v>148.9</v>
      </c>
      <c r="D17" s="50">
        <v>148245.052268924</v>
      </c>
      <c r="E17" s="51">
        <v>0</v>
      </c>
      <c r="F17" s="51">
        <v>0</v>
      </c>
      <c r="G17" s="51">
        <f>SUM(D17:F17)</f>
        <v>0</v>
      </c>
      <c r="H17" s="52">
        <f>SUM(E17:F17)</f>
        <v>0</v>
      </c>
      <c r="I17" s="49">
        <v>139.5</v>
      </c>
      <c r="J17" s="53">
        <v>0</v>
      </c>
      <c r="K17" s="51">
        <v>-30888.754135931</v>
      </c>
      <c r="L17" s="51">
        <v>-20465.9469842069</v>
      </c>
      <c r="M17" s="54">
        <f>SUM(J17:L17)</f>
        <v>0</v>
      </c>
      <c r="N17" s="55">
        <f>G17+M17</f>
        <v>0</v>
      </c>
      <c r="O17" s="53">
        <v>3251.48074694957</v>
      </c>
      <c r="P17" s="51">
        <v>0</v>
      </c>
      <c r="Q17" s="54">
        <f>O17+P17</f>
        <v>0</v>
      </c>
      <c r="R17" s="56">
        <f>N17+Q17</f>
        <v>0</v>
      </c>
    </row>
    <row r="18" s="37" customFormat="1" ht="15" customHeight="1">
      <c r="A18" s="38"/>
      <c r="B18" s="39" t="s">
        <v>32</v>
      </c>
      <c r="C18" s="40">
        <v>101.5</v>
      </c>
      <c r="D18" s="41">
        <v>6393.76705952986</v>
      </c>
      <c r="E18" s="42">
        <v>0</v>
      </c>
      <c r="F18" s="42">
        <v>0</v>
      </c>
      <c r="G18" s="42">
        <f>SUM(D18:F18)</f>
        <v>0</v>
      </c>
      <c r="H18" s="43">
        <f>SUM(E18:F18)</f>
        <v>0</v>
      </c>
      <c r="I18" s="40">
        <v>101.2</v>
      </c>
      <c r="J18" s="44">
        <v>0</v>
      </c>
      <c r="K18" s="42">
        <v>0</v>
      </c>
      <c r="L18" s="42">
        <v>0</v>
      </c>
      <c r="M18" s="45">
        <f>SUM(J18:L18)</f>
        <v>0</v>
      </c>
      <c r="N18" s="46">
        <f>G18+M18</f>
        <v>0</v>
      </c>
      <c r="O18" s="44">
        <v>4343.14675284847</v>
      </c>
      <c r="P18" s="42">
        <v>0</v>
      </c>
      <c r="Q18" s="45">
        <f>O18+P18</f>
        <v>0</v>
      </c>
      <c r="R18" s="47">
        <f>N18+Q18</f>
        <v>0</v>
      </c>
    </row>
    <row r="19" s="37" customFormat="1" ht="15" customHeight="1">
      <c r="A19" s="38"/>
      <c r="B19" s="48" t="s">
        <v>33</v>
      </c>
      <c r="C19" s="49">
        <v>99.3</v>
      </c>
      <c r="D19" s="50">
        <v>0</v>
      </c>
      <c r="E19" s="51">
        <v>-111.099318706349</v>
      </c>
      <c r="F19" s="51">
        <v>-162.125151172519</v>
      </c>
      <c r="G19" s="51">
        <f>SUM(D19:F19)</f>
        <v>0</v>
      </c>
      <c r="H19" s="52">
        <f>SUM(E19:F19)</f>
        <v>0</v>
      </c>
      <c r="I19" s="49">
        <v>99.3</v>
      </c>
      <c r="J19" s="53">
        <v>0</v>
      </c>
      <c r="K19" s="51">
        <v>-2042.32054161013</v>
      </c>
      <c r="L19" s="51">
        <v>0</v>
      </c>
      <c r="M19" s="54">
        <f>SUM(J19:L19)</f>
        <v>0</v>
      </c>
      <c r="N19" s="55">
        <f>G19+M19</f>
        <v>0</v>
      </c>
      <c r="O19" s="53">
        <v>1237.98628100476</v>
      </c>
      <c r="P19" s="51">
        <v>-6640.27944584883</v>
      </c>
      <c r="Q19" s="54">
        <f>O19+P19</f>
        <v>0</v>
      </c>
      <c r="R19" s="56">
        <f>N19+Q19</f>
        <v>0</v>
      </c>
    </row>
    <row r="20" s="37" customFormat="1" ht="15" customHeight="1">
      <c r="A20" s="38"/>
      <c r="B20" s="39" t="s">
        <v>34</v>
      </c>
      <c r="C20" s="40">
        <v>78.3</v>
      </c>
      <c r="D20" s="41">
        <v>0</v>
      </c>
      <c r="E20" s="42">
        <v>-16992.4714114669</v>
      </c>
      <c r="F20" s="42">
        <v>-24796.7946919674</v>
      </c>
      <c r="G20" s="42">
        <f>SUM(D20:F20)</f>
        <v>0</v>
      </c>
      <c r="H20" s="43">
        <f>SUM(E20:F20)</f>
        <v>0</v>
      </c>
      <c r="I20" s="40">
        <v>87.9</v>
      </c>
      <c r="J20" s="44">
        <v>-18498.3104458859</v>
      </c>
      <c r="K20" s="42">
        <v>0</v>
      </c>
      <c r="L20" s="42">
        <v>0</v>
      </c>
      <c r="M20" s="45">
        <f>SUM(J20:L20)</f>
        <v>0</v>
      </c>
      <c r="N20" s="46">
        <f>G20+M20</f>
        <v>0</v>
      </c>
      <c r="O20" s="44">
        <v>902.000671097658</v>
      </c>
      <c r="P20" s="42">
        <v>0</v>
      </c>
      <c r="Q20" s="45">
        <f>O20+P20</f>
        <v>0</v>
      </c>
      <c r="R20" s="47">
        <f>N20+Q20</f>
        <v>0</v>
      </c>
    </row>
    <row r="21" s="37" customFormat="1" ht="15" customHeight="1">
      <c r="A21" s="38"/>
      <c r="B21" s="48" t="s">
        <v>35</v>
      </c>
      <c r="C21" s="49">
        <v>82.3</v>
      </c>
      <c r="D21" s="50">
        <v>0</v>
      </c>
      <c r="E21" s="51">
        <v>-3560.07617690349</v>
      </c>
      <c r="F21" s="51">
        <v>-5195.15236535091</v>
      </c>
      <c r="G21" s="51">
        <f>SUM(D21:F21)</f>
        <v>0</v>
      </c>
      <c r="H21" s="52">
        <f>SUM(E21:F21)</f>
        <v>0</v>
      </c>
      <c r="I21" s="49">
        <v>89.3</v>
      </c>
      <c r="J21" s="53">
        <v>-8583.9985425805</v>
      </c>
      <c r="K21" s="51">
        <v>0</v>
      </c>
      <c r="L21" s="51">
        <v>0</v>
      </c>
      <c r="M21" s="54">
        <f>SUM(J21:L21)</f>
        <v>0</v>
      </c>
      <c r="N21" s="55">
        <f>G21+M21</f>
        <v>0</v>
      </c>
      <c r="O21" s="53">
        <v>247.217863428366</v>
      </c>
      <c r="P21" s="51">
        <v>0</v>
      </c>
      <c r="Q21" s="54">
        <f>O21+P21</f>
        <v>0</v>
      </c>
      <c r="R21" s="56">
        <f>N21+Q21</f>
        <v>0</v>
      </c>
    </row>
    <row r="22" s="37" customFormat="1" ht="15" customHeight="1">
      <c r="A22" s="38"/>
      <c r="B22" s="39" t="s">
        <v>36</v>
      </c>
      <c r="C22" s="40">
        <v>76.7</v>
      </c>
      <c r="D22" s="41">
        <v>0</v>
      </c>
      <c r="E22" s="42">
        <v>-169149.504625402</v>
      </c>
      <c r="F22" s="42">
        <v>-246836.698257654</v>
      </c>
      <c r="G22" s="42">
        <f>SUM(D22:F22)</f>
        <v>0</v>
      </c>
      <c r="H22" s="43">
        <f>SUM(E22:F22)</f>
        <v>0</v>
      </c>
      <c r="I22" s="40">
        <v>87.5</v>
      </c>
      <c r="J22" s="44">
        <v>-2095.39531639469</v>
      </c>
      <c r="K22" s="42">
        <v>0</v>
      </c>
      <c r="L22" s="42">
        <v>0</v>
      </c>
      <c r="M22" s="45">
        <f>SUM(J22:L22)</f>
        <v>0</v>
      </c>
      <c r="N22" s="46">
        <f>G22+M22</f>
        <v>0</v>
      </c>
      <c r="O22" s="44">
        <v>7575.62116395115</v>
      </c>
      <c r="P22" s="42">
        <v>0</v>
      </c>
      <c r="Q22" s="45">
        <f>O22+P22</f>
        <v>0</v>
      </c>
      <c r="R22" s="47">
        <f>N22+Q22</f>
        <v>0</v>
      </c>
    </row>
    <row r="23" s="37" customFormat="1" ht="15" customHeight="1">
      <c r="A23" s="38"/>
      <c r="B23" s="48" t="s">
        <v>37</v>
      </c>
      <c r="C23" s="49">
        <v>80.2</v>
      </c>
      <c r="D23" s="50">
        <v>0</v>
      </c>
      <c r="E23" s="51">
        <v>-53982.8309729905</v>
      </c>
      <c r="F23" s="51">
        <v>-78776.132330292</v>
      </c>
      <c r="G23" s="51">
        <f>SUM(D23:F23)</f>
        <v>0</v>
      </c>
      <c r="H23" s="52">
        <f>SUM(E23:F23)</f>
        <v>0</v>
      </c>
      <c r="I23" s="49">
        <v>88.6</v>
      </c>
      <c r="J23" s="53">
        <v>-143844.49744283</v>
      </c>
      <c r="K23" s="51">
        <v>0</v>
      </c>
      <c r="L23" s="51">
        <v>0</v>
      </c>
      <c r="M23" s="54">
        <f>SUM(J23:L23)</f>
        <v>0</v>
      </c>
      <c r="N23" s="55">
        <f>G23+M23</f>
        <v>0</v>
      </c>
      <c r="O23" s="53">
        <v>3185.86894476788</v>
      </c>
      <c r="P23" s="51">
        <v>0</v>
      </c>
      <c r="Q23" s="54">
        <f>O23+P23</f>
        <v>0</v>
      </c>
      <c r="R23" s="56">
        <f>N23+Q23</f>
        <v>0</v>
      </c>
    </row>
    <row r="24" s="37" customFormat="1" ht="15" customHeight="1">
      <c r="A24" s="38"/>
      <c r="B24" s="39" t="s">
        <v>38</v>
      </c>
      <c r="C24" s="40">
        <v>87.3</v>
      </c>
      <c r="D24" s="41">
        <v>0</v>
      </c>
      <c r="E24" s="42">
        <v>-81180.8784935744</v>
      </c>
      <c r="F24" s="42">
        <v>-118465.732745637</v>
      </c>
      <c r="G24" s="42">
        <f>SUM(D24:F24)</f>
        <v>0</v>
      </c>
      <c r="H24" s="43">
        <f>SUM(E24:F24)</f>
        <v>0</v>
      </c>
      <c r="I24" s="40">
        <v>91.5</v>
      </c>
      <c r="J24" s="44">
        <v>0</v>
      </c>
      <c r="K24" s="42">
        <v>0</v>
      </c>
      <c r="L24" s="42">
        <v>0</v>
      </c>
      <c r="M24" s="45">
        <f>SUM(J24:L24)</f>
        <v>0</v>
      </c>
      <c r="N24" s="46">
        <f>G24+M24</f>
        <v>0</v>
      </c>
      <c r="O24" s="44">
        <v>9132.82807215179</v>
      </c>
      <c r="P24" s="42">
        <v>0</v>
      </c>
      <c r="Q24" s="45">
        <f>O24+P24</f>
        <v>0</v>
      </c>
      <c r="R24" s="47">
        <f>N24+Q24</f>
        <v>0</v>
      </c>
    </row>
    <row r="25" s="37" customFormat="1" ht="15" customHeight="1">
      <c r="A25" s="38"/>
      <c r="B25" s="48" t="s">
        <v>39</v>
      </c>
      <c r="C25" s="49">
        <v>76.6</v>
      </c>
      <c r="D25" s="50">
        <v>0</v>
      </c>
      <c r="E25" s="51">
        <v>-86988.385220101</v>
      </c>
      <c r="F25" s="51">
        <v>-126940.518342317</v>
      </c>
      <c r="G25" s="51">
        <f>SUM(D25:F25)</f>
        <v>0</v>
      </c>
      <c r="H25" s="52">
        <f>SUM(E25:F25)</f>
        <v>0</v>
      </c>
      <c r="I25" s="49">
        <v>87.4</v>
      </c>
      <c r="J25" s="53">
        <v>-3916.30405939896</v>
      </c>
      <c r="K25" s="51">
        <v>0</v>
      </c>
      <c r="L25" s="51">
        <v>0</v>
      </c>
      <c r="M25" s="54">
        <f>SUM(J25:L25)</f>
        <v>0</v>
      </c>
      <c r="N25" s="55">
        <f>G25+M25</f>
        <v>0</v>
      </c>
      <c r="O25" s="53">
        <v>3842.54589343721</v>
      </c>
      <c r="P25" s="51">
        <v>0</v>
      </c>
      <c r="Q25" s="54">
        <f>O25+P25</f>
        <v>0</v>
      </c>
      <c r="R25" s="56">
        <f>N25+Q25</f>
        <v>0</v>
      </c>
    </row>
    <row r="26" s="37" customFormat="1" ht="15" customHeight="1">
      <c r="A26" s="38"/>
      <c r="B26" s="39" t="s">
        <v>40</v>
      </c>
      <c r="C26" s="40">
        <v>99.3</v>
      </c>
      <c r="D26" s="41">
        <v>0</v>
      </c>
      <c r="E26" s="42">
        <v>-488.125599210805</v>
      </c>
      <c r="F26" s="42">
        <v>-712.312527967878</v>
      </c>
      <c r="G26" s="42">
        <f>SUM(D26:F26)</f>
        <v>0</v>
      </c>
      <c r="H26" s="43">
        <f>SUM(E26:F26)</f>
        <v>0</v>
      </c>
      <c r="I26" s="40">
        <v>99.4</v>
      </c>
      <c r="J26" s="44">
        <v>-14432.9459084249</v>
      </c>
      <c r="K26" s="42">
        <v>-21402.6538596061</v>
      </c>
      <c r="L26" s="42">
        <v>0</v>
      </c>
      <c r="M26" s="45">
        <f>SUM(J26:L26)</f>
        <v>0</v>
      </c>
      <c r="N26" s="46">
        <f>G26+M26</f>
        <v>0</v>
      </c>
      <c r="O26" s="44">
        <v>5186.58995612971</v>
      </c>
      <c r="P26" s="42">
        <v>0</v>
      </c>
      <c r="Q26" s="45">
        <f>O26+P26</f>
        <v>0</v>
      </c>
      <c r="R26" s="47">
        <f>N26+Q26</f>
        <v>0</v>
      </c>
    </row>
    <row r="27" s="37" customFormat="1" ht="15" customHeight="1">
      <c r="A27" s="38"/>
      <c r="B27" s="48" t="s">
        <v>41</v>
      </c>
      <c r="C27" s="49">
        <v>107.6</v>
      </c>
      <c r="D27" s="50">
        <v>82386.0557015725</v>
      </c>
      <c r="E27" s="51">
        <v>0</v>
      </c>
      <c r="F27" s="51">
        <v>0</v>
      </c>
      <c r="G27" s="51">
        <f>SUM(D27:F27)</f>
        <v>0</v>
      </c>
      <c r="H27" s="52">
        <f>SUM(E27:F27)</f>
        <v>0</v>
      </c>
      <c r="I27" s="49">
        <v>106.1</v>
      </c>
      <c r="J27" s="53">
        <v>0</v>
      </c>
      <c r="K27" s="51">
        <v>-60167.3648546862</v>
      </c>
      <c r="L27" s="51">
        <v>-3773.60712184956</v>
      </c>
      <c r="M27" s="54">
        <f>SUM(J27:L27)</f>
        <v>0</v>
      </c>
      <c r="N27" s="55">
        <f>G27+M27</f>
        <v>0</v>
      </c>
      <c r="O27" s="53">
        <v>10612.8183888247</v>
      </c>
      <c r="P27" s="51">
        <v>0</v>
      </c>
      <c r="Q27" s="54">
        <f>O27+P27</f>
        <v>0</v>
      </c>
      <c r="R27" s="56">
        <f>N27+Q27</f>
        <v>0</v>
      </c>
    </row>
    <row r="28" s="37" customFormat="1" ht="15" customHeight="1">
      <c r="A28" s="38"/>
      <c r="B28" s="39" t="s">
        <v>42</v>
      </c>
      <c r="C28" s="40">
        <v>67.1</v>
      </c>
      <c r="D28" s="41">
        <v>0</v>
      </c>
      <c r="E28" s="42">
        <v>-185084.144544165</v>
      </c>
      <c r="F28" s="42">
        <v>-270089.819300975</v>
      </c>
      <c r="G28" s="42">
        <f>SUM(D28:F28)</f>
        <v>0</v>
      </c>
      <c r="H28" s="43">
        <f>SUM(E28:F28)</f>
        <v>0</v>
      </c>
      <c r="I28" s="40">
        <v>85.6</v>
      </c>
      <c r="J28" s="44">
        <v>-73212.41638561</v>
      </c>
      <c r="K28" s="42">
        <v>0</v>
      </c>
      <c r="L28" s="42">
        <v>0</v>
      </c>
      <c r="M28" s="45">
        <f>SUM(J28:L28)</f>
        <v>0</v>
      </c>
      <c r="N28" s="46">
        <f>G28+M28</f>
        <v>0</v>
      </c>
      <c r="O28" s="44">
        <v>4612.69346174675</v>
      </c>
      <c r="P28" s="42">
        <v>0</v>
      </c>
      <c r="Q28" s="45">
        <f>O28+P28</f>
        <v>0</v>
      </c>
      <c r="R28" s="47">
        <f>N28+Q28</f>
        <v>0</v>
      </c>
    </row>
    <row r="29" s="37" customFormat="1" ht="15" customHeight="1">
      <c r="A29" s="38"/>
      <c r="B29" s="48" t="s">
        <v>43</v>
      </c>
      <c r="C29" s="49">
        <v>96</v>
      </c>
      <c r="D29" s="50">
        <v>0</v>
      </c>
      <c r="E29" s="51">
        <v>-3893.4272192113</v>
      </c>
      <c r="F29" s="51">
        <v>-5681.60528654764</v>
      </c>
      <c r="G29" s="51">
        <f>SUM(D29:F29)</f>
        <v>0</v>
      </c>
      <c r="H29" s="52">
        <f>SUM(E29:F29)</f>
        <v>0</v>
      </c>
      <c r="I29" s="49">
        <v>96.7</v>
      </c>
      <c r="J29" s="53">
        <v>-23994.3217389439</v>
      </c>
      <c r="K29" s="51">
        <v>-16667.1749492737</v>
      </c>
      <c r="L29" s="51">
        <v>0</v>
      </c>
      <c r="M29" s="54">
        <f>SUM(J29:L29)</f>
        <v>0</v>
      </c>
      <c r="N29" s="55">
        <f>G29+M29</f>
        <v>0</v>
      </c>
      <c r="O29" s="53">
        <v>2815.15929843532</v>
      </c>
      <c r="P29" s="51">
        <v>-108832.72625211</v>
      </c>
      <c r="Q29" s="54">
        <f>O29+P29</f>
        <v>0</v>
      </c>
      <c r="R29" s="56">
        <f>N29+Q29</f>
        <v>0</v>
      </c>
    </row>
    <row r="30" s="37" customFormat="1" ht="15" customHeight="1">
      <c r="A30" s="38"/>
      <c r="B30" s="39" t="s">
        <v>44</v>
      </c>
      <c r="C30" s="40">
        <v>148.8</v>
      </c>
      <c r="D30" s="41">
        <v>344426.01975617</v>
      </c>
      <c r="E30" s="42">
        <v>0</v>
      </c>
      <c r="F30" s="42">
        <v>0</v>
      </c>
      <c r="G30" s="42">
        <f>SUM(D30:F30)</f>
        <v>0</v>
      </c>
      <c r="H30" s="43">
        <f>SUM(E30:F30)</f>
        <v>0</v>
      </c>
      <c r="I30" s="40">
        <v>139.4</v>
      </c>
      <c r="J30" s="44">
        <v>0</v>
      </c>
      <c r="K30" s="42">
        <v>-72378.7630359075</v>
      </c>
      <c r="L30" s="42">
        <v>-32957.9636864322</v>
      </c>
      <c r="M30" s="45">
        <f>SUM(J30:L30)</f>
        <v>0</v>
      </c>
      <c r="N30" s="46">
        <f>G30+M30</f>
        <v>0</v>
      </c>
      <c r="O30" s="44">
        <v>6896.91741614127</v>
      </c>
      <c r="P30" s="42">
        <v>0</v>
      </c>
      <c r="Q30" s="45">
        <f>O30+P30</f>
        <v>0</v>
      </c>
      <c r="R30" s="47">
        <f>N30+Q30</f>
        <v>0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37" customFormat="1" ht="15" customHeight="1">
      <c r="A31" s="38"/>
      <c r="B31" s="57" t="s">
        <v>45</v>
      </c>
      <c r="C31" s="58">
        <v>63.8</v>
      </c>
      <c r="D31" s="59">
        <v>0</v>
      </c>
      <c r="E31" s="60">
        <v>-49395.759535863</v>
      </c>
      <c r="F31" s="60">
        <v>-72082.3050517551</v>
      </c>
      <c r="G31" s="60">
        <f>SUM(D31:F31)</f>
        <v>0</v>
      </c>
      <c r="H31" s="61">
        <f>SUM(E31:F31)</f>
        <v>0</v>
      </c>
      <c r="I31" s="58">
        <v>85.3</v>
      </c>
      <c r="J31" s="62">
        <v>-4471.61981042956</v>
      </c>
      <c r="K31" s="60">
        <v>-307.879650442517</v>
      </c>
      <c r="L31" s="60">
        <v>0</v>
      </c>
      <c r="M31" s="63">
        <f>SUM(J31:L31)</f>
        <v>0</v>
      </c>
      <c r="N31" s="64">
        <f>G31+M31</f>
        <v>0</v>
      </c>
      <c r="O31" s="62">
        <v>1140.65396851392</v>
      </c>
      <c r="P31" s="60">
        <v>-19387.5543699487</v>
      </c>
      <c r="Q31" s="63">
        <f>O31+P31</f>
        <v>0</v>
      </c>
      <c r="R31" s="65">
        <f>N31+Q31</f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37" customFormat="1" ht="18.75" customHeight="1">
      <c r="A32" s="38"/>
      <c r="B32" s="66" t="s">
        <v>11</v>
      </c>
      <c r="C32" s="67">
        <v>100</v>
      </c>
      <c r="D32" s="68">
        <f>SUM(D6:D31)</f>
        <v>0</v>
      </c>
      <c r="E32" s="69">
        <f>SUM(E6:E31)</f>
        <v>0</v>
      </c>
      <c r="F32" s="69">
        <f>SUM(F6:F31)</f>
        <v>0</v>
      </c>
      <c r="G32" s="69">
        <f>SUM(G6:G31)</f>
        <v>0</v>
      </c>
      <c r="H32" s="70">
        <f>SUM(H6:H31)</f>
        <v>0</v>
      </c>
      <c r="I32" s="71"/>
      <c r="J32" s="72">
        <f>SUM(J6:J31)</f>
        <v>0</v>
      </c>
      <c r="K32" s="69">
        <f>SUM(K6:K31)</f>
        <v>0</v>
      </c>
      <c r="L32" s="69">
        <f>SUM(L6:L31)</f>
        <v>0</v>
      </c>
      <c r="M32" s="73">
        <f>SUM(M6:M31)</f>
        <v>0</v>
      </c>
      <c r="N32" s="74">
        <f>SUM(N6:N31)</f>
        <v>0</v>
      </c>
      <c r="O32" s="72">
        <f>SUM(O6:O31)</f>
        <v>0</v>
      </c>
      <c r="P32" s="69">
        <f>SUM(P6:P31)</f>
        <v>0</v>
      </c>
      <c r="Q32" s="73">
        <f>SUM(Q6:Q31)</f>
        <v>0</v>
      </c>
      <c r="R32" s="75">
        <f>SUM(R6:R31)</f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t="27" customHeight="1">
      <c r="B33" s="84" t="s">
        <v>46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76"/>
      <c r="T33" s="76"/>
      <c r="U33" s="76"/>
      <c r="V33" s="76"/>
      <c r="W33" s="76"/>
      <c r="X33" s="76"/>
    </row>
    <row r="34" s="23" customFormat="1" ht="22.5" customHeight="1">
      <c r="A34" s="21"/>
      <c r="B34" s="22"/>
      <c r="N34" s="23"/>
      <c r="O34" s="23"/>
    </row>
    <row r="35" s="37" customFormat="1">
      <c r="A35" s="38"/>
      <c r="B35" s="77"/>
      <c r="C35" s="78"/>
      <c r="D35" s="79" t="s">
        <v>47</v>
      </c>
      <c r="E35" s="80" t="s">
        <v>48</v>
      </c>
      <c r="F35" s="78"/>
      <c r="G35" s="79" t="s">
        <v>49</v>
      </c>
      <c r="H35" s="80" t="s">
        <v>50</v>
      </c>
      <c r="I35" s="79" t="s">
        <v>51</v>
      </c>
      <c r="J35" s="80" t="s">
        <v>52</v>
      </c>
      <c r="K35" s="81"/>
      <c r="L35" s="81"/>
      <c r="M35" s="79" t="s">
        <v>53</v>
      </c>
      <c r="N35" s="80" t="s">
        <v>54</v>
      </c>
      <c r="O35" s="81"/>
      <c r="P35" s="81"/>
      <c r="Q35" s="79" t="s">
        <v>55</v>
      </c>
      <c r="R35" s="82">
        <v>2012</v>
      </c>
    </row>
  </sheetData>
  <mergeCells count="15"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  <mergeCell ref="B1:R1"/>
  </mergeCells>
  <conditionalFormatting sqref="C6:F31">
    <cfRule type="expression" dxfId="0" operator="notContains" priority="1" stopIfTrue="1">
      <formula>ISBLANK(C6)</formula>
    </cfRule>
  </conditionalFormatting>
  <conditionalFormatting sqref="I6:L31">
    <cfRule type="expression" dxfId="1" operator="notContains" priority="2" stopIfTrue="1">
      <formula>ISBLANK(I6)</formula>
    </cfRule>
  </conditionalFormatting>
  <conditionalFormatting sqref="O6:P31">
    <cfRule type="expression" dxfId="2" operator="notContains" priority="3" stopIfTrue="1">
      <formula>ISBLANK(O6)</formula>
    </cfRule>
  </conditionalFormatting>
  <conditionalFormatting sqref="E35">
    <cfRule type="expression" dxfId="3" operator="notContains" priority="4" stopIfTrue="1">
      <formula>ISBLANK(E35)</formula>
    </cfRule>
  </conditionalFormatting>
  <conditionalFormatting sqref="H35">
    <cfRule type="expression" dxfId="4" operator="notContains" priority="5" stopIfTrue="1">
      <formula>ISBLANK(H35)</formula>
    </cfRule>
  </conditionalFormatting>
  <conditionalFormatting sqref="J35">
    <cfRule type="expression" dxfId="5" operator="notContains" priority="6" stopIfTrue="1">
      <formula>ISBLANK(J35)</formula>
    </cfRule>
  </conditionalFormatting>
  <conditionalFormatting sqref="N35">
    <cfRule type="expression" dxfId="6" operator="notContains" priority="7" stopIfTrue="1">
      <formula>ISBLANK(N35)</formula>
    </cfRule>
  </conditionalFormatting>
  <conditionalFormatting sqref="R35">
    <cfRule type="expression" dxfId="7" operator="notContains" priority="8" stopIfTrue="1">
      <formula>ISBLANK(R35)</formula>
    </cfRule>
  </conditionalFormatting>
  <conditionalFormatting sqref="C6:F31">
    <cfRule type="expression" dxfId="8" operator="notContains" priority="9" stopIfTrue="1">
      <formula>ISBLANK(C6)</formula>
    </cfRule>
  </conditionalFormatting>
  <conditionalFormatting sqref="I6:L31">
    <cfRule type="expression" dxfId="9" operator="notContains" priority="10" stopIfTrue="1">
      <formula>ISBLANK(I6)</formula>
    </cfRule>
  </conditionalFormatting>
  <conditionalFormatting sqref="O6:P31">
    <cfRule type="expression" dxfId="10" operator="notContains" priority="11" stopIfTrue="1">
      <formula>ISBLANK(O6)</formula>
    </cfRule>
  </conditionalFormatting>
  <printOptions horizontalCentered="1"/>
  <pageMargins left="0.59055118110236227" right="0.59055118110236227" top="0.984251968503937" bottom="0.984251968503937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2">
    <pageSetUpPr fitToPage="1"/>
  </sheetPr>
  <sheetViews>
    <sheetView topLeftCell="A1" workbookViewId="0"/>
  </sheetViews>
  <sheetFormatPr defaultColWidth="11.42578125" defaultRowHeight="12.75"/>
  <cols>
    <col min="1" max="1" width="1.42578125" customWidth="1" style="21"/>
    <col min="2" max="2" width="15.7109375" customWidth="1" style="22"/>
    <col min="3" max="3" width="7.140625" customWidth="1" style="23"/>
    <col min="4" max="4" width="14.5703125" customWidth="1" style="23"/>
    <col min="5" max="8" width="9.28515625" customWidth="1" style="23"/>
    <col min="9" max="9" width="10" customWidth="1" style="23"/>
    <col min="10" max="10" width="10.85546875" customWidth="1" style="23"/>
    <col min="11" max="11" width="2.140625" customWidth="1" style="23"/>
    <col min="12" max="12" width="13.7109375" customWidth="1" style="23"/>
    <col min="13" max="16384" width="11.42578125" customWidth="1" style="23"/>
  </cols>
  <sheetData>
    <row r="1" ht="18" customHeight="1">
      <c r="B1" s="83" t="s">
        <f>"Payments per capita "&amp;Payments!R35</f>
        <v>56</v>
      </c>
      <c r="C1" s="83"/>
      <c r="D1" s="83"/>
      <c r="E1" s="83"/>
      <c r="F1" s="83"/>
      <c r="G1" s="83"/>
      <c r="H1" s="83"/>
      <c r="I1" s="83"/>
      <c r="J1" s="83"/>
      <c r="K1" s="24"/>
    </row>
    <row r="2" ht="22.5" customHeight="1">
      <c r="B2" s="25" t="s">
        <v>57</v>
      </c>
      <c r="L2" s="112">
        <f>Payments!J35</f>
        <v>0</v>
      </c>
    </row>
    <row r="3" ht="15.75" customHeight="1">
      <c r="A3" s="26"/>
      <c r="B3" s="113"/>
      <c r="C3" s="153" t="s">
        <f>"RI "&amp;Payments!R35</f>
        <v>58</v>
      </c>
      <c r="D3" s="154" t="s">
        <v>59</v>
      </c>
      <c r="E3" s="155" t="s">
        <v>60</v>
      </c>
      <c r="F3" s="156"/>
      <c r="G3" s="156"/>
      <c r="H3" s="157"/>
      <c r="I3" s="158" t="s">
        <v>7</v>
      </c>
      <c r="J3" s="158" t="s">
        <f>"Total payments "&amp;Payments!R35&amp;" net"</f>
        <v>8</v>
      </c>
      <c r="L3" s="151" t="s">
        <f>"Relevant population "&amp;Payments!R35</f>
        <v>61</v>
      </c>
    </row>
    <row r="4" ht="27" customHeight="1">
      <c r="A4" s="26"/>
      <c r="B4" s="114"/>
      <c r="C4" s="153"/>
      <c r="D4" s="154"/>
      <c r="E4" s="115" t="s">
        <v>12</v>
      </c>
      <c r="F4" s="116" t="s">
        <v>13</v>
      </c>
      <c r="G4" s="116" t="s">
        <v>14</v>
      </c>
      <c r="H4" s="117" t="s">
        <v>11</v>
      </c>
      <c r="I4" s="159"/>
      <c r="J4" s="158"/>
      <c r="L4" s="152"/>
    </row>
    <row r="5" s="37" customFormat="1" ht="15" customHeight="1">
      <c r="A5" s="38"/>
      <c r="B5" s="118" t="s">
        <v>20</v>
      </c>
      <c r="C5" s="119">
        <f>Payments!C6</f>
        <v>0</v>
      </c>
      <c r="D5" s="120" t="e">
        <f>Payments!G6/L5*1000</f>
        <v/>
      </c>
      <c r="E5" s="121" t="e">
        <f>Payments!J6/$L5*1000</f>
        <v/>
      </c>
      <c r="F5" s="122" t="e">
        <f>Payments!K6/$L5*1000</f>
        <v/>
      </c>
      <c r="G5" s="122" t="e">
        <f>Payments!L6/$L5*1000</f>
        <v/>
      </c>
      <c r="H5" s="123" t="e">
        <f>SUM(E5:G5)</f>
        <v/>
      </c>
      <c r="I5" s="124" t="e">
        <f>Payments!Q6/L5*1000</f>
        <v/>
      </c>
      <c r="J5" s="125" t="e">
        <f>Payments!R6/L5*1000</f>
        <v/>
      </c>
      <c r="L5" s="126">
        <v>1325598.66666667</v>
      </c>
    </row>
    <row r="6" s="37" customFormat="1" ht="15" customHeight="1">
      <c r="A6" s="38"/>
      <c r="B6" s="127" t="s">
        <v>21</v>
      </c>
      <c r="C6" s="49">
        <f>Payments!C7</f>
        <v>0</v>
      </c>
      <c r="D6" s="128" t="e">
        <f>Payments!G7/L6*1000</f>
        <v/>
      </c>
      <c r="E6" s="129" t="e">
        <f>Payments!J7/$L6*1000</f>
        <v/>
      </c>
      <c r="F6" s="130" t="e">
        <f>Payments!K7/$L6*1000</f>
        <v/>
      </c>
      <c r="G6" s="130" t="e">
        <f>Payments!L7/$L6*1000</f>
        <v/>
      </c>
      <c r="H6" s="131" t="e">
        <f>SUM(E6:G6)</f>
        <v/>
      </c>
      <c r="I6" s="132" t="e">
        <f>Payments!Q7/L6*1000</f>
        <v/>
      </c>
      <c r="J6" s="133" t="e">
        <f>Payments!R7/L6*1000</f>
        <v/>
      </c>
      <c r="L6" s="134">
        <v>970413.666666667</v>
      </c>
    </row>
    <row r="7" s="37" customFormat="1" ht="15" customHeight="1">
      <c r="A7" s="38"/>
      <c r="B7" s="135" t="s">
        <v>22</v>
      </c>
      <c r="C7" s="40">
        <f>Payments!C8</f>
        <v>0</v>
      </c>
      <c r="D7" s="136" t="e">
        <f>Payments!G8/L7*1000</f>
        <v/>
      </c>
      <c r="E7" s="137" t="e">
        <f>Payments!J8/$L7*1000</f>
        <v/>
      </c>
      <c r="F7" s="138" t="e">
        <f>Payments!K8/$L7*1000</f>
        <v/>
      </c>
      <c r="G7" s="138" t="e">
        <f>Payments!L8/$L7*1000</f>
        <v/>
      </c>
      <c r="H7" s="139" t="e">
        <f>SUM(E7:G7)</f>
        <v/>
      </c>
      <c r="I7" s="140" t="e">
        <f>Payments!Q8/L7*1000</f>
        <v/>
      </c>
      <c r="J7" s="141" t="e">
        <f>Payments!R8/L7*1000</f>
        <v/>
      </c>
      <c r="L7" s="126">
        <v>362202</v>
      </c>
    </row>
    <row r="8" s="37" customFormat="1" ht="15" customHeight="1">
      <c r="A8" s="38"/>
      <c r="B8" s="127" t="s">
        <v>23</v>
      </c>
      <c r="C8" s="49">
        <f>Payments!C9</f>
        <v>0</v>
      </c>
      <c r="D8" s="128" t="e">
        <f>Payments!G9/L8*1000</f>
        <v/>
      </c>
      <c r="E8" s="129" t="e">
        <f>Payments!J9/$L8*1000</f>
        <v/>
      </c>
      <c r="F8" s="130" t="e">
        <f>Payments!K9/$L8*1000</f>
        <v/>
      </c>
      <c r="G8" s="130" t="e">
        <f>Payments!L9/$L8*1000</f>
        <v/>
      </c>
      <c r="H8" s="131" t="e">
        <f>SUM(E8:G8)</f>
        <v/>
      </c>
      <c r="I8" s="132" t="e">
        <f>Payments!Q9/L8*1000</f>
        <v/>
      </c>
      <c r="J8" s="133" t="e">
        <f>Payments!R9/L8*1000</f>
        <v/>
      </c>
      <c r="L8" s="134">
        <v>34556.6666666667</v>
      </c>
    </row>
    <row r="9" s="37" customFormat="1" ht="15" customHeight="1">
      <c r="A9" s="38"/>
      <c r="B9" s="135" t="s">
        <v>24</v>
      </c>
      <c r="C9" s="40">
        <f>Payments!C10</f>
        <v>0</v>
      </c>
      <c r="D9" s="136" t="e">
        <f>Payments!G10/L9*1000</f>
        <v/>
      </c>
      <c r="E9" s="137" t="e">
        <f>Payments!J10/$L9*1000</f>
        <v/>
      </c>
      <c r="F9" s="138" t="e">
        <f>Payments!K10/$L9*1000</f>
        <v/>
      </c>
      <c r="G9" s="138" t="e">
        <f>Payments!L10/$L9*1000</f>
        <v/>
      </c>
      <c r="H9" s="139" t="e">
        <f>SUM(E9:G9)</f>
        <v/>
      </c>
      <c r="I9" s="140" t="e">
        <f>Payments!Q10/L9*1000</f>
        <v/>
      </c>
      <c r="J9" s="141" t="e">
        <f>Payments!R10/L9*1000</f>
        <v/>
      </c>
      <c r="L9" s="126">
        <v>140022.333333333</v>
      </c>
    </row>
    <row r="10" s="37" customFormat="1" ht="15" customHeight="1">
      <c r="A10" s="38"/>
      <c r="B10" s="127" t="s">
        <v>25</v>
      </c>
      <c r="C10" s="49">
        <f>Payments!C11</f>
        <v>0</v>
      </c>
      <c r="D10" s="128" t="e">
        <f>Payments!G11/L10*1000</f>
        <v/>
      </c>
      <c r="E10" s="129" t="e">
        <f>Payments!J11/$L10*1000</f>
        <v/>
      </c>
      <c r="F10" s="130" t="e">
        <f>Payments!K11/$L10*1000</f>
        <v/>
      </c>
      <c r="G10" s="130" t="e">
        <f>Payments!L11/$L10*1000</f>
        <v/>
      </c>
      <c r="H10" s="131" t="e">
        <f>SUM(E10:G10)</f>
        <v/>
      </c>
      <c r="I10" s="132" t="e">
        <f>Payments!Q11/L10*1000</f>
        <v/>
      </c>
      <c r="J10" s="133" t="e">
        <f>Payments!R11/L10*1000</f>
        <v/>
      </c>
      <c r="L10" s="134">
        <v>33775.6666666667</v>
      </c>
    </row>
    <row r="11" s="37" customFormat="1" ht="15" customHeight="1">
      <c r="A11" s="38"/>
      <c r="B11" s="135" t="s">
        <v>26</v>
      </c>
      <c r="C11" s="40">
        <f>Payments!C12</f>
        <v>0</v>
      </c>
      <c r="D11" s="136" t="e">
        <f>Payments!G12/L11*1000</f>
        <v/>
      </c>
      <c r="E11" s="137" t="e">
        <f>Payments!J12/$L11*1000</f>
        <v/>
      </c>
      <c r="F11" s="138" t="e">
        <f>Payments!K12/$L11*1000</f>
        <v/>
      </c>
      <c r="G11" s="138" t="e">
        <f>Payments!L12/$L11*1000</f>
        <v/>
      </c>
      <c r="H11" s="139" t="e">
        <f>SUM(E11:G11)</f>
        <v/>
      </c>
      <c r="I11" s="140" t="e">
        <f>Payments!Q12/L11*1000</f>
        <v/>
      </c>
      <c r="J11" s="141" t="e">
        <f>Payments!R12/L11*1000</f>
        <v/>
      </c>
      <c r="L11" s="126">
        <v>39617.6666666667</v>
      </c>
    </row>
    <row r="12" s="37" customFormat="1" ht="15" customHeight="1">
      <c r="A12" s="38"/>
      <c r="B12" s="127" t="s">
        <v>27</v>
      </c>
      <c r="C12" s="49">
        <f>Payments!C13</f>
        <v>0</v>
      </c>
      <c r="D12" s="128" t="e">
        <f>Payments!G13/L12*1000</f>
        <v/>
      </c>
      <c r="E12" s="129" t="e">
        <f>Payments!J13/$L12*1000</f>
        <v/>
      </c>
      <c r="F12" s="130" t="e">
        <f>Payments!K13/$L12*1000</f>
        <v/>
      </c>
      <c r="G12" s="130" t="e">
        <f>Payments!L13/$L12*1000</f>
        <v/>
      </c>
      <c r="H12" s="131" t="e">
        <f>SUM(E12:G12)</f>
        <v/>
      </c>
      <c r="I12" s="132" t="e">
        <f>Payments!Q13/L12*1000</f>
        <v/>
      </c>
      <c r="J12" s="133" t="e">
        <f>Payments!R13/L12*1000</f>
        <v/>
      </c>
      <c r="L12" s="134">
        <v>38066.6666666667</v>
      </c>
    </row>
    <row r="13" s="37" customFormat="1" ht="15" customHeight="1">
      <c r="A13" s="38"/>
      <c r="B13" s="135" t="s">
        <v>28</v>
      </c>
      <c r="C13" s="40">
        <f>Payments!C14</f>
        <v>0</v>
      </c>
      <c r="D13" s="136" t="e">
        <f>Payments!G14/L13*1000</f>
        <v/>
      </c>
      <c r="E13" s="137" t="e">
        <f>Payments!J14/$L13*1000</f>
        <v/>
      </c>
      <c r="F13" s="138" t="e">
        <f>Payments!K14/$L13*1000</f>
        <v/>
      </c>
      <c r="G13" s="138" t="e">
        <f>Payments!L14/$L13*1000</f>
        <v/>
      </c>
      <c r="H13" s="139" t="e">
        <f>SUM(E13:G13)</f>
        <v/>
      </c>
      <c r="I13" s="140" t="e">
        <f>Payments!Q14/L13*1000</f>
        <v/>
      </c>
      <c r="J13" s="141" t="e">
        <f>Payments!R14/L13*1000</f>
        <v/>
      </c>
      <c r="L13" s="126">
        <v>108856</v>
      </c>
    </row>
    <row r="14" s="37" customFormat="1" ht="15" customHeight="1">
      <c r="A14" s="38"/>
      <c r="B14" s="127" t="s">
        <v>29</v>
      </c>
      <c r="C14" s="49">
        <f>Payments!C15</f>
        <v>0</v>
      </c>
      <c r="D14" s="128" t="e">
        <f>Payments!G15/L14*1000</f>
        <v/>
      </c>
      <c r="E14" s="129" t="e">
        <f>Payments!J15/$L14*1000</f>
        <v/>
      </c>
      <c r="F14" s="130" t="e">
        <f>Payments!K15/$L14*1000</f>
        <v/>
      </c>
      <c r="G14" s="130" t="e">
        <f>Payments!L15/$L14*1000</f>
        <v/>
      </c>
      <c r="H14" s="131" t="e">
        <f>SUM(E14:G14)</f>
        <v/>
      </c>
      <c r="I14" s="132" t="e">
        <f>Payments!Q15/L14*1000</f>
        <v/>
      </c>
      <c r="J14" s="133" t="e">
        <f>Payments!R15/L14*1000</f>
        <v/>
      </c>
      <c r="L14" s="134">
        <v>264252</v>
      </c>
    </row>
    <row r="15" s="37" customFormat="1" ht="15" customHeight="1">
      <c r="A15" s="38"/>
      <c r="B15" s="135" t="s">
        <v>30</v>
      </c>
      <c r="C15" s="40">
        <f>Payments!C16</f>
        <v>0</v>
      </c>
      <c r="D15" s="136" t="e">
        <f>Payments!G16/L15*1000</f>
        <v/>
      </c>
      <c r="E15" s="137" t="e">
        <f>Payments!J16/$L15*1000</f>
        <v/>
      </c>
      <c r="F15" s="138" t="e">
        <f>Payments!K16/$L15*1000</f>
        <v/>
      </c>
      <c r="G15" s="138" t="e">
        <f>Payments!L16/$L15*1000</f>
        <v/>
      </c>
      <c r="H15" s="139" t="e">
        <f>SUM(E15:G15)</f>
        <v/>
      </c>
      <c r="I15" s="140" t="e">
        <f>Payments!Q16/L15*1000</f>
        <v/>
      </c>
      <c r="J15" s="141" t="e">
        <f>Payments!R16/L15*1000</f>
        <v/>
      </c>
      <c r="L15" s="126">
        <v>249052.333333333</v>
      </c>
    </row>
    <row r="16" s="37" customFormat="1" ht="15" customHeight="1">
      <c r="A16" s="38"/>
      <c r="B16" s="127" t="s">
        <v>31</v>
      </c>
      <c r="C16" s="49">
        <f>Payments!C17</f>
        <v>0</v>
      </c>
      <c r="D16" s="128" t="e">
        <f>Payments!G17/L16*1000</f>
        <v/>
      </c>
      <c r="E16" s="129" t="e">
        <f>Payments!J17/$L16*1000</f>
        <v/>
      </c>
      <c r="F16" s="130" t="e">
        <f>Payments!K17/$L16*1000</f>
        <v/>
      </c>
      <c r="G16" s="130" t="e">
        <f>Payments!L17/$L16*1000</f>
        <v/>
      </c>
      <c r="H16" s="131" t="e">
        <f>SUM(E16:G16)</f>
        <v/>
      </c>
      <c r="I16" s="132" t="e">
        <f>Payments!Q17/L16*1000</f>
        <v/>
      </c>
      <c r="J16" s="133" t="e">
        <f>Payments!R17/L16*1000</f>
        <v/>
      </c>
      <c r="L16" s="134">
        <v>190210.666666667</v>
      </c>
    </row>
    <row r="17" s="37" customFormat="1" ht="15" customHeight="1">
      <c r="A17" s="38"/>
      <c r="B17" s="135" t="s">
        <v>32</v>
      </c>
      <c r="C17" s="40">
        <f>Payments!C18</f>
        <v>0</v>
      </c>
      <c r="D17" s="136" t="e">
        <f>Payments!G18/L17*1000</f>
        <v/>
      </c>
      <c r="E17" s="137" t="e">
        <f>Payments!J18/$L17*1000</f>
        <v/>
      </c>
      <c r="F17" s="138" t="e">
        <f>Payments!K18/$L17*1000</f>
        <v/>
      </c>
      <c r="G17" s="138" t="e">
        <f>Payments!L18/$L17*1000</f>
        <v/>
      </c>
      <c r="H17" s="139" t="e">
        <f>SUM(E17:G17)</f>
        <v/>
      </c>
      <c r="I17" s="140" t="e">
        <f>Payments!Q18/L17*1000</f>
        <v/>
      </c>
      <c r="J17" s="141" t="e">
        <f>Payments!R18/L17*1000</f>
        <v/>
      </c>
      <c r="L17" s="126">
        <v>267441.666666667</v>
      </c>
    </row>
    <row r="18" s="37" customFormat="1" ht="15" customHeight="1">
      <c r="A18" s="38"/>
      <c r="B18" s="127" t="s">
        <v>33</v>
      </c>
      <c r="C18" s="49">
        <f>Payments!C19</f>
        <v>0</v>
      </c>
      <c r="D18" s="128" t="e">
        <f>Payments!G19/L18*1000</f>
        <v/>
      </c>
      <c r="E18" s="129" t="e">
        <f>Payments!J19/$L18*1000</f>
        <v/>
      </c>
      <c r="F18" s="130" t="e">
        <f>Payments!K19/$L18*1000</f>
        <v/>
      </c>
      <c r="G18" s="130" t="e">
        <f>Payments!L19/$L18*1000</f>
        <v/>
      </c>
      <c r="H18" s="131" t="e">
        <f>SUM(E18:G18)</f>
        <v/>
      </c>
      <c r="I18" s="132" t="e">
        <f>Payments!Q19/L18*1000</f>
        <v/>
      </c>
      <c r="J18" s="133" t="e">
        <f>Payments!R19/L18*1000</f>
        <v/>
      </c>
      <c r="L18" s="134">
        <v>74659.3333333333</v>
      </c>
    </row>
    <row r="19" s="37" customFormat="1" ht="15" customHeight="1">
      <c r="A19" s="38"/>
      <c r="B19" s="135" t="s">
        <v>34</v>
      </c>
      <c r="C19" s="40">
        <f>Payments!C20</f>
        <v>0</v>
      </c>
      <c r="D19" s="136" t="e">
        <f>Payments!G20/L19*1000</f>
        <v/>
      </c>
      <c r="E19" s="137" t="e">
        <f>Payments!J20/$L19*1000</f>
        <v/>
      </c>
      <c r="F19" s="138" t="e">
        <f>Payments!K20/$L19*1000</f>
        <v/>
      </c>
      <c r="G19" s="138" t="e">
        <f>Payments!L20/$L19*1000</f>
        <v/>
      </c>
      <c r="H19" s="139" t="e">
        <f>SUM(E19:G19)</f>
        <v/>
      </c>
      <c r="I19" s="140" t="e">
        <f>Payments!Q20/L19*1000</f>
        <v/>
      </c>
      <c r="J19" s="141" t="e">
        <f>Payments!R20/L19*1000</f>
        <v/>
      </c>
      <c r="L19" s="126">
        <v>52380.6666666667</v>
      </c>
    </row>
    <row r="20" s="37" customFormat="1" ht="15" customHeight="1">
      <c r="A20" s="38"/>
      <c r="B20" s="127" t="s">
        <v>35</v>
      </c>
      <c r="C20" s="49">
        <f>Payments!C21</f>
        <v>0</v>
      </c>
      <c r="D20" s="128" t="e">
        <f>Payments!G21/L20*1000</f>
        <v/>
      </c>
      <c r="E20" s="129" t="e">
        <f>Payments!J21/$L20*1000</f>
        <v/>
      </c>
      <c r="F20" s="130" t="e">
        <f>Payments!K21/$L20*1000</f>
        <v/>
      </c>
      <c r="G20" s="130" t="e">
        <f>Payments!L21/$L20*1000</f>
        <v/>
      </c>
      <c r="H20" s="131" t="e">
        <f>SUM(E20:G20)</f>
        <v/>
      </c>
      <c r="I20" s="132" t="e">
        <f>Payments!Q21/L20*1000</f>
        <v/>
      </c>
      <c r="J20" s="133" t="e">
        <f>Payments!R21/L20*1000</f>
        <v/>
      </c>
      <c r="L20" s="134">
        <v>15105</v>
      </c>
    </row>
    <row r="21" s="37" customFormat="1" ht="15" customHeight="1">
      <c r="A21" s="38"/>
      <c r="B21" s="135" t="s">
        <v>36</v>
      </c>
      <c r="C21" s="40">
        <f>Payments!C22</f>
        <v>0</v>
      </c>
      <c r="D21" s="136" t="e">
        <f>Payments!G22/L21*1000</f>
        <v/>
      </c>
      <c r="E21" s="137" t="e">
        <f>Payments!J22/$L21*1000</f>
        <v/>
      </c>
      <c r="F21" s="138" t="e">
        <f>Payments!K22/$L21*1000</f>
        <v/>
      </c>
      <c r="G21" s="138" t="e">
        <f>Payments!L22/$L21*1000</f>
        <v/>
      </c>
      <c r="H21" s="139" t="e">
        <f>SUM(E21:G21)</f>
        <v/>
      </c>
      <c r="I21" s="140" t="e">
        <f>Payments!Q22/L21*1000</f>
        <v/>
      </c>
      <c r="J21" s="141" t="e">
        <f>Payments!R22/L21*1000</f>
        <v/>
      </c>
      <c r="L21" s="126">
        <v>466380</v>
      </c>
    </row>
    <row r="22" s="37" customFormat="1" ht="15" customHeight="1">
      <c r="A22" s="38"/>
      <c r="B22" s="127" t="s">
        <v>37</v>
      </c>
      <c r="C22" s="49">
        <f>Payments!C23</f>
        <v>0</v>
      </c>
      <c r="D22" s="128" t="e">
        <f>Payments!G23/L22*1000</f>
        <v/>
      </c>
      <c r="E22" s="129" t="e">
        <f>Payments!J23/$L22*1000</f>
        <v/>
      </c>
      <c r="F22" s="130" t="e">
        <f>Payments!K23/$L22*1000</f>
        <v/>
      </c>
      <c r="G22" s="130" t="e">
        <f>Payments!L23/$L22*1000</f>
        <v/>
      </c>
      <c r="H22" s="131" t="e">
        <f>SUM(E22:G22)</f>
        <v/>
      </c>
      <c r="I22" s="132" t="e">
        <f>Payments!Q23/L22*1000</f>
        <v/>
      </c>
      <c r="J22" s="133" t="e">
        <f>Payments!R23/L22*1000</f>
        <v/>
      </c>
      <c r="L22" s="134">
        <v>192118</v>
      </c>
    </row>
    <row r="23" s="37" customFormat="1" ht="15" customHeight="1">
      <c r="A23" s="38"/>
      <c r="B23" s="135" t="s">
        <v>38</v>
      </c>
      <c r="C23" s="40">
        <f>Payments!C24</f>
        <v>0</v>
      </c>
      <c r="D23" s="136" t="e">
        <f>Payments!G24/L23*1000</f>
        <v/>
      </c>
      <c r="E23" s="137" t="e">
        <f>Payments!J24/$L23*1000</f>
        <v/>
      </c>
      <c r="F23" s="138" t="e">
        <f>Payments!K24/$L23*1000</f>
        <v/>
      </c>
      <c r="G23" s="138" t="e">
        <f>Payments!L24/$L23*1000</f>
        <v/>
      </c>
      <c r="H23" s="139" t="e">
        <f>SUM(E23:G23)</f>
        <v/>
      </c>
      <c r="I23" s="140" t="e">
        <f>Payments!Q24/L23*1000</f>
        <v/>
      </c>
      <c r="J23" s="141" t="e">
        <f>Payments!R24/L23*1000</f>
        <v/>
      </c>
      <c r="L23" s="126">
        <v>579660</v>
      </c>
    </row>
    <row r="24" s="37" customFormat="1" ht="15" customHeight="1">
      <c r="A24" s="38"/>
      <c r="B24" s="127" t="s">
        <v>39</v>
      </c>
      <c r="C24" s="49">
        <f>Payments!C25</f>
        <v>0</v>
      </c>
      <c r="D24" s="128" t="e">
        <f>Payments!G25/L24*1000</f>
        <v/>
      </c>
      <c r="E24" s="129" t="e">
        <f>Payments!J25/$L24*1000</f>
        <v/>
      </c>
      <c r="F24" s="130" t="e">
        <f>Payments!K25/$L24*1000</f>
        <v/>
      </c>
      <c r="G24" s="130" t="e">
        <f>Payments!L25/$L24*1000</f>
        <v/>
      </c>
      <c r="H24" s="131" t="e">
        <f>SUM(E24:G24)</f>
        <v/>
      </c>
      <c r="I24" s="132" t="e">
        <f>Payments!Q25/L24*1000</f>
        <v/>
      </c>
      <c r="J24" s="133" t="e">
        <f>Payments!R25/L24*1000</f>
        <v/>
      </c>
      <c r="L24" s="134">
        <v>238239.666666667</v>
      </c>
    </row>
    <row r="25" s="37" customFormat="1" ht="15" customHeight="1">
      <c r="A25" s="38"/>
      <c r="B25" s="135" t="s">
        <v>40</v>
      </c>
      <c r="C25" s="40">
        <f>Payments!C26</f>
        <v>0</v>
      </c>
      <c r="D25" s="136" t="e">
        <f>Payments!G26/L25*1000</f>
        <v/>
      </c>
      <c r="E25" s="137" t="e">
        <f>Payments!J26/$L25*1000</f>
        <v/>
      </c>
      <c r="F25" s="138" t="e">
        <f>Payments!K26/$L25*1000</f>
        <v/>
      </c>
      <c r="G25" s="138" t="e">
        <f>Payments!L26/$L25*1000</f>
        <v/>
      </c>
      <c r="H25" s="139" t="e">
        <f>SUM(E25:G25)</f>
        <v/>
      </c>
      <c r="I25" s="140" t="e">
        <f>Payments!Q26/L25*1000</f>
        <v/>
      </c>
      <c r="J25" s="141" t="e">
        <f>Payments!R26/L25*1000</f>
        <v/>
      </c>
      <c r="L25" s="126">
        <v>328023</v>
      </c>
    </row>
    <row r="26" s="37" customFormat="1" ht="15" customHeight="1">
      <c r="A26" s="38"/>
      <c r="B26" s="127" t="s">
        <v>41</v>
      </c>
      <c r="C26" s="49">
        <f>Payments!C27</f>
        <v>0</v>
      </c>
      <c r="D26" s="128" t="e">
        <f>Payments!G27/L26*1000</f>
        <v/>
      </c>
      <c r="E26" s="129" t="e">
        <f>Payments!J27/$L26*1000</f>
        <v/>
      </c>
      <c r="F26" s="130" t="e">
        <f>Payments!K27/$L26*1000</f>
        <v/>
      </c>
      <c r="G26" s="130" t="e">
        <f>Payments!L27/$L26*1000</f>
        <v/>
      </c>
      <c r="H26" s="131" t="e">
        <f>SUM(E26:G26)</f>
        <v/>
      </c>
      <c r="I26" s="132" t="e">
        <f>Payments!Q27/L26*1000</f>
        <v/>
      </c>
      <c r="J26" s="133" t="e">
        <f>Payments!R27/L26*1000</f>
        <v/>
      </c>
      <c r="L26" s="134">
        <v>680148.333333333</v>
      </c>
    </row>
    <row r="27" s="37" customFormat="1" ht="15" customHeight="1">
      <c r="A27" s="38"/>
      <c r="B27" s="135" t="s">
        <v>42</v>
      </c>
      <c r="C27" s="40">
        <f>Payments!C28</f>
        <v>0</v>
      </c>
      <c r="D27" s="136" t="e">
        <f>Payments!G28/L27*1000</f>
        <v/>
      </c>
      <c r="E27" s="137" t="e">
        <f>Payments!J28/$L27*1000</f>
        <v/>
      </c>
      <c r="F27" s="138" t="e">
        <f>Payments!K28/$L27*1000</f>
        <v/>
      </c>
      <c r="G27" s="138" t="e">
        <f>Payments!L28/$L27*1000</f>
        <v/>
      </c>
      <c r="H27" s="139" t="e">
        <f>SUM(E27:G27)</f>
        <v/>
      </c>
      <c r="I27" s="140" t="e">
        <f>Payments!Q28/L27*1000</f>
        <v/>
      </c>
      <c r="J27" s="141" t="e">
        <f>Payments!R28/L27*1000</f>
        <v/>
      </c>
      <c r="L27" s="126">
        <v>297090.666666667</v>
      </c>
    </row>
    <row r="28" s="37" customFormat="1" ht="15" customHeight="1">
      <c r="A28" s="38"/>
      <c r="B28" s="127" t="s">
        <v>43</v>
      </c>
      <c r="C28" s="49">
        <f>Payments!C29</f>
        <v>0</v>
      </c>
      <c r="D28" s="128" t="e">
        <f>Payments!G29/L28*1000</f>
        <v/>
      </c>
      <c r="E28" s="129" t="e">
        <f>Payments!J29/$L28*1000</f>
        <v/>
      </c>
      <c r="F28" s="130" t="e">
        <f>Payments!K29/$L28*1000</f>
        <v/>
      </c>
      <c r="G28" s="130" t="e">
        <f>Payments!L29/$L28*1000</f>
        <v/>
      </c>
      <c r="H28" s="131" t="e">
        <f>SUM(E28:G28)</f>
        <v/>
      </c>
      <c r="I28" s="132" t="e">
        <f>Payments!Q29/L28*1000</f>
        <v/>
      </c>
      <c r="J28" s="133" t="e">
        <f>Payments!R29/L28*1000</f>
        <v/>
      </c>
      <c r="L28" s="134">
        <v>170132.333333333</v>
      </c>
    </row>
    <row r="29" s="37" customFormat="1" ht="15" customHeight="1">
      <c r="A29" s="38"/>
      <c r="B29" s="135" t="s">
        <v>44</v>
      </c>
      <c r="C29" s="40">
        <f>Payments!C30</f>
        <v>0</v>
      </c>
      <c r="D29" s="136" t="e">
        <f>Payments!G30/L29*1000</f>
        <v/>
      </c>
      <c r="E29" s="137" t="e">
        <f>Payments!J30/$L29*1000</f>
        <v/>
      </c>
      <c r="F29" s="138" t="e">
        <f>Payments!K30/$L29*1000</f>
        <v/>
      </c>
      <c r="G29" s="138" t="e">
        <f>Payments!L30/$L29*1000</f>
        <v/>
      </c>
      <c r="H29" s="139" t="e">
        <f>SUM(E29:G29)</f>
        <v/>
      </c>
      <c r="I29" s="140" t="e">
        <f>Payments!Q30/L29*1000</f>
        <v/>
      </c>
      <c r="J29" s="141" t="e">
        <f>Payments!R30/L29*1000</f>
        <v/>
      </c>
      <c r="K29" s="38"/>
      <c r="L29" s="126">
        <v>442832.666666667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="37" customFormat="1" ht="15" customHeight="1">
      <c r="A30" s="38"/>
      <c r="B30" s="142" t="s">
        <v>45</v>
      </c>
      <c r="C30" s="143">
        <f>Payments!C31</f>
        <v>0</v>
      </c>
      <c r="D30" s="144" t="e">
        <f>Payments!G31/L30*1000</f>
        <v/>
      </c>
      <c r="E30" s="145" t="e">
        <f>Payments!J31/$L30*1000</f>
        <v/>
      </c>
      <c r="F30" s="146" t="e">
        <f>Payments!K31/$L30*1000</f>
        <v/>
      </c>
      <c r="G30" s="146" t="e">
        <f>Payments!L31/$L30*1000</f>
        <v/>
      </c>
      <c r="H30" s="147" t="e">
        <f>SUM(E30:G30)</f>
        <v/>
      </c>
      <c r="I30" s="148" t="e">
        <f>Payments!Q31/L30*1000</f>
        <v/>
      </c>
      <c r="J30" s="149" t="e">
        <f>Payments!R31/L30*1000</f>
        <v/>
      </c>
      <c r="K30" s="38"/>
      <c r="L30" s="150">
        <v>68252.3333333333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</sheetData>
  <mergeCells count="7">
    <mergeCell ref="J3:J4"/>
    <mergeCell ref="I3:I4"/>
    <mergeCell ref="E3:H3"/>
    <mergeCell ref="D3:D4"/>
    <mergeCell ref="C3:C4"/>
    <mergeCell ref="B1:J1"/>
    <mergeCell ref="L3:L4"/>
  </mergeCells>
  <conditionalFormatting sqref="L5:L30">
    <cfRule type="expression" dxfId="0" operator="notContains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>
  <Application>Microsoft Excel</Application>
  <Company>BIT</Company>
  <TotalTime>0</TotalTime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Utz Pascal EFV</dc:creator>
  <cp:lastModifiedBy>U80748513</cp:lastModifiedBy>
  <dcterms:created xsi:type="dcterms:W3CDTF">2007-03-30T08:04:01Z</dcterms:created>
  <dcterms:modified xsi:type="dcterms:W3CDTF">2012-03-06T14:54:15Z</dcterms:modified>
  <cp:lastPrinted>2012-03-01T07:45:20Z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