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vml" ContentType="application/vnd.openxmlformats-officedocument.vmlDrawing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20" windowWidth="20730" windowHeight="6030" activeTab="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fullPrecision="1"/>
</workbook>
</file>

<file path=xl/sharedStrings.xml><?xml version="1.0" encoding="utf-8"?>
<sst xmlns="http://schemas.openxmlformats.org/spreadsheetml/2006/main" uniqueCount="86">
  <si>
    <t>Geographic and topographic cost</t>
  </si>
  <si>
    <t> compensation (GCC)</t>
  </si>
  <si>
    <t>Reference year 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</si>
  <si>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</si>
  <si>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</si>
  <si>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</si>
  <si>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</si>
  <si>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</si>
  <si>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</si>
  <si>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</si>
  <si>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</si>
  <si>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</si>
  <si>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</si>
  <si>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</si>
  <si>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</si>
  <si>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</si>
  <si>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</si>
  <si>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</si>
  <si>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</si>
  <si>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Test</t>
  </si>
  <si>
    <t>WS</t>
  </si>
  <si>
    <t>FA_2011_20120427</t>
  </si>
  <si>
    <t>SWS</t>
  </si>
  <si>
    <t>LA_2011_20120427</t>
  </si>
  <si>
    <t>RefYear</t>
  </si>
  <si>
    <t>GCC 1 (Altitude)</t>
  </si>
  <si>
    <t>GCC 1 endowment</t>
  </si>
  <si>
    <t>Altitude (proportion of inhabitants living at over 800 m)</t>
  </si>
  <si>
    <t>(1/3 of GCC)</t>
  </si>
  <si>
    <t>Inhabitants living at over 800 m</t>
  </si>
  <si>
    <t>Total inhabitants according to census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</si>
  <si>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</si>
  <si>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</si>
  <si>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</si>
  <si>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</si>
  <si>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</si>
  <si>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</si>
  <si>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</si>
  <si>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</si>
  <si>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</si>
  <si>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</si>
  <si>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</si>
  <si>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</si>
  <si>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</si>
  <si>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</si>
  <si>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</si>
  <si>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</si>
  <si>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</si>
  <si>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</si>
  <si>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</si>
  <si>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</si>
  <si>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</si>
  <si>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</si>
  <si>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</si>
  <si>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</si>
  <si>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</si>
  <si>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</si>
  <si>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</si>
  <si>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</si>
  <si>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</si>
  <si>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</si>
  <si>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</si>
  <si>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</si>
  <si>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</si>
  <si>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</si>
  <si>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</si>
  <si>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</si>
  <si>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</si>
  <si>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</si>
  <si>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</si>
  <si>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</si>
  <si>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</si>
  <si>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</si>
  <si>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GCC 4 (Low population density)</t>
  </si>
  <si>
    <t>GCC 4 endowment</t>
  </si>
  <si>
    <t>Permanent resident population</t>
  </si>
  <si>
    <t>Area
(in hectares)</t>
  </si>
  <si>
    <t>GCC summary </t>
  </si>
  <si>
    <t>Endowment</t>
  </si>
  <si>
    <t>in CHF</t>
  </si>
  <si>
    <t>Canton</t>
  </si>
  <si>
    <t>GCC 1</t>
  </si>
  <si>
    <t>GCC 2</t>
  </si>
  <si>
    <t>GCC 3</t>
  </si>
  <si>
    <t>GCC 4</t>
  </si>
  <si>
    <t>GCC total</t>
  </si>
</sst>
</file>

<file path=xl/styles.xml><?xml version="1.0" encoding="utf-8"?>
<styleSheet xmlns="http://schemas.openxmlformats.org/spreadsheetml/2006/main">
  <numFmts count="11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" formatCode="0"/>
    <numFmt numFmtId="3" formatCode="#,##0"/>
    <numFmt numFmtId="164" formatCode="#,##0.0000"/>
    <numFmt numFmtId="165" formatCode="#,##0.0"/>
    <numFmt numFmtId="166" formatCode="0.0"/>
  </numFmts>
  <fonts count="18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b/>
      <sz val="12"/>
      <color indexed="8"/>
      <name val="Arial"/>
      <charset val="0"/>
    </font>
    <font>
      <i/>
      <sz val="8"/>
      <color rgb="FF000000"/>
      <name val="Arial"/>
      <charset val="0"/>
    </font>
    <font>
      <i/>
      <sz val="8"/>
      <name val="Arial"/>
      <charset val="0"/>
    </font>
    <font>
      <sz val="10"/>
      <color indexed="12"/>
      <name val="Arial"/>
      <charset val="0"/>
    </font>
    <font>
      <b/>
      <sz val="10"/>
      <color indexed="8"/>
      <name val="Arial"/>
      <charset val="0"/>
    </font>
    <font>
      <b/>
      <sz val="10"/>
      <color indexed="12"/>
      <name val="Arial"/>
      <charset val="0"/>
    </font>
    <font>
      <i/>
      <sz val="10"/>
      <color indexed="8"/>
      <name val="Arial"/>
      <charset val="0"/>
    </font>
    <font>
      <i/>
      <sz val="8"/>
      <color rgb="FF0000FF"/>
      <name val="Arial"/>
      <charset val="0"/>
    </font>
    <font>
      <sz val="8"/>
      <name val="Arial"/>
      <charset val="0"/>
    </font>
    <font>
      <b/>
      <sz val="18"/>
      <color indexed="8"/>
      <name val="Arial"/>
      <charset val="0"/>
    </font>
    <font>
      <sz val="18"/>
      <color indexed="8"/>
      <name val="Arial"/>
      <charset val="0"/>
    </font>
    <font>
      <b/>
      <sz val="22"/>
      <name val="Arial"/>
      <charset val="0"/>
    </font>
    <font>
      <b/>
      <sz val="14"/>
      <name val="Arial"/>
      <charset val="0"/>
    </font>
  </fonts>
  <fills count="4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 diagonalUp="1" diagonalDown="1">
      <left/>
      <right/>
      <top/>
      <bottom/>
      <diagonal/>
    </border>
    <border diagonalUp="1" diagonalDown="1">
      <left style="thin"/>
      <right/>
      <top style="thin"/>
      <bottom style="thin"/>
      <diagonal/>
    </border>
    <border diagonalUp="1" diagonalDown="1">
      <left/>
      <right style="thin"/>
      <top style="thin"/>
      <bottom style="thin"/>
      <diagonal/>
    </border>
    <border diagonalUp="1" diagonalDown="1">
      <left style="thin"/>
      <right/>
      <top/>
      <bottom/>
      <diagonal/>
    </border>
    <border diagonalUp="1" diagonalDown="1">
      <left/>
      <right style="thin"/>
      <top style="thin"/>
      <bottom/>
      <diagonal/>
    </border>
    <border diagonalUp="1" diagonalDown="1">
      <left/>
      <right style="thin"/>
      <top/>
      <bottom/>
      <diagonal/>
    </border>
    <border diagonalUp="1" diagonalDown="1">
      <left style="thin"/>
      <right/>
      <top/>
      <bottom style="thin"/>
      <diagonal/>
    </border>
    <border diagonalUp="1" diagonalDown="1">
      <left/>
      <right style="thin"/>
      <top/>
      <bottom style="thin"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/>
      <top style="thin">
        <color rgb="0"/>
      </top>
      <bottom style="thin">
        <color rgb="0"/>
      </bottom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/>
      <top style="thin">
        <color rgb="0"/>
      </top>
      <bottom/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 style="thin">
        <color rgb="0"/>
      </left>
      <right/>
      <top style="thin">
        <color rgb="0"/>
      </top>
      <bottom/>
      <diagonal/>
    </border>
    <border diagonalUp="1" diagonalDown="1">
      <left/>
      <right style="thin">
        <color rgb="0"/>
      </right>
      <top/>
      <bottom/>
      <diagonal/>
    </border>
  </borders>
  <cellStyleXfs count="1">
    <xf numFmtId="0" fontId="0" fillId="0" borderId="0"/>
  </cellStyleXfs>
  <cellXfs count="103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Font="1" applyFill="1"/>
    <xf numFmtId="0" fontId="0" fillId="2" borderId="1" applyBorder="1" applyFont="1" applyFill="1"/>
    <xf numFmtId="0" fontId="0" fillId="2" borderId="2" applyBorder="1" applyFont="1" applyFill="1"/>
    <xf numFmtId="0" fontId="0" fillId="0" borderId="1" applyBorder="1" applyFont="1" applyFill="1"/>
    <xf numFmtId="0" fontId="0" fillId="0" borderId="2" applyBorder="1" applyFont="1" applyFill="1"/>
    <xf numFmtId="0" fontId="1" fillId="0" borderId="1" applyAlignment="1" applyBorder="1" applyFont="1" applyFill="1">
      <alignment horizontal="left"/>
    </xf>
    <xf numFmtId="0" fontId="0" fillId="0" borderId="2" applyAlignment="1" applyBorder="1" applyFont="1" applyFill="1">
      <alignment horizontal="left"/>
    </xf>
    <xf numFmtId="0" fontId="6" fillId="0" borderId="3" applyBorder="1" applyFont="1" applyFill="1"/>
    <xf numFmtId="1" fontId="12" fillId="0" borderId="4" applyAlignment="1" applyBorder="1" applyFont="1" applyNumberFormat="1" applyFill="1" applyProtection="1">
      <alignment horizontal="left" vertical="top"/>
      <protection locked="0"/>
    </xf>
    <xf numFmtId="1" fontId="12" fillId="0" borderId="5" applyAlignment="1" applyBorder="1" applyFont="1" applyNumberFormat="1" applyFill="1" applyProtection="1">
      <alignment horizontal="left" vertical="top"/>
      <protection locked="0"/>
    </xf>
    <xf numFmtId="0" fontId="6" fillId="0" borderId="6" applyBorder="1" applyFont="1" applyFill="1"/>
    <xf numFmtId="1" fontId="12" fillId="0" borderId="7" applyAlignment="1" applyBorder="1" applyFont="1" applyNumberFormat="1" applyFill="1" applyProtection="1">
      <alignment horizontal="left" vertical="top"/>
      <protection locked="0"/>
    </xf>
    <xf numFmtId="0" fontId="16" fillId="0" borderId="0" applyAlignment="1" applyFont="1" applyFill="1">
      <alignment horizontal="center" wrapText="1"/>
    </xf>
    <xf numFmtId="0" fontId="17" fillId="0" borderId="0" applyAlignment="1" applyFont="1" applyFill="1">
      <alignment horizontal="center"/>
    </xf>
    <xf numFmtId="0" fontId="0" fillId="0" borderId="0" applyAlignment="1" applyBorder="1" applyFont="1" applyFill="1">
      <alignment wrapText="1"/>
    </xf>
    <xf numFmtId="0" fontId="0" fillId="0" borderId="0" applyAlignment="1" applyFont="1" applyFill="1">
      <alignment wrapText="1"/>
    </xf>
    <xf numFmtId="0" fontId="14" fillId="0" borderId="0" applyBorder="1" applyFont="1" applyFill="1"/>
    <xf numFmtId="0" fontId="7" fillId="0" borderId="0" applyAlignment="1" applyFont="1" applyFill="1">
      <alignment horizontal="right"/>
    </xf>
    <xf numFmtId="0" fontId="5" fillId="0" borderId="0" applyAlignment="1" applyBorder="1" applyFont="1" applyFill="1">
      <alignment wrapText="1"/>
    </xf>
    <xf numFmtId="0" fontId="15" fillId="0" borderId="0" applyAlignment="1" applyBorder="1" applyFont="1" applyFill="1">
      <alignment vertical="top"/>
    </xf>
    <xf numFmtId="0" fontId="1" fillId="0" borderId="0" applyAlignment="1" applyFont="1" applyFill="1">
      <alignment horizontal="right" vertical="center"/>
    </xf>
    <xf numFmtId="3" fontId="0" fillId="0" borderId="8" applyAlignment="1" applyBorder="1" applyFont="1" applyNumberFormat="1" applyFill="1">
      <alignment vertical="center"/>
    </xf>
    <xf numFmtId="0" fontId="0" fillId="0" borderId="9" applyAlignment="1" applyBorder="1" applyFont="1" applyFill="1">
      <alignment vertical="center"/>
    </xf>
    <xf numFmtId="0" fontId="13" fillId="0" borderId="0" applyAlignment="1" applyFont="1" applyFill="1">
      <alignment horizontal="right" vertical="top"/>
    </xf>
    <xf numFmtId="0" fontId="1" fillId="0" borderId="1" applyAlignment="1" applyBorder="1" applyFont="1" applyFill="1">
      <alignment wrapText="1"/>
    </xf>
    <xf numFmtId="0" fontId="1" fillId="0" borderId="10" applyAlignment="1" applyBorder="1" applyFont="1" applyFill="1">
      <alignment horizontal="right" wrapText="1"/>
    </xf>
    <xf numFmtId="0" fontId="1" fillId="0" borderId="10" applyAlignment="1" applyBorder="1" applyFont="1" applyFill="1">
      <alignment horizontal="right"/>
    </xf>
    <xf numFmtId="0" fontId="1" fillId="0" borderId="11" applyAlignment="1" applyBorder="1" applyFont="1" applyFill="1">
      <alignment horizontal="right" wrapText="1"/>
    </xf>
    <xf numFmtId="0" fontId="1" fillId="0" borderId="0" applyFont="1" applyFill="1"/>
    <xf numFmtId="0" fontId="11" fillId="0" borderId="1" applyAlignment="1" applyBorder="1" applyFont="1" applyFill="1">
      <alignment horizontal="right" wrapText="1"/>
    </xf>
    <xf numFmtId="1" fontId="2" fillId="0" borderId="0" applyBorder="1" applyFont="1" applyNumberFormat="1" applyFill="1" applyProtection="1">
      <protection locked="0"/>
    </xf>
    <xf numFmtId="0" fontId="1" fillId="0" borderId="12" applyAlignment="1" applyBorder="1" applyFont="1" applyFill="1">
      <alignment horizontal="right"/>
    </xf>
    <xf numFmtId="0" fontId="1" fillId="0" borderId="12" applyAlignment="1" applyBorder="1" applyFont="1" applyFill="1">
      <alignment horizontal="right" wrapText="1"/>
    </xf>
    <xf numFmtId="0" fontId="1" fillId="0" borderId="13" applyAlignment="1" applyBorder="1" applyFont="1" applyFill="1">
      <alignment horizontal="right" wrapText="1"/>
    </xf>
    <xf numFmtId="0" fontId="0" fillId="0" borderId="0" applyAlignment="1" applyBorder="1" applyFont="1" applyFill="1">
      <alignment wrapText="1" vertical="center"/>
    </xf>
    <xf numFmtId="0" fontId="0" fillId="0" borderId="14" applyAlignment="1" applyBorder="1" applyFont="1" applyFill="1">
      <alignment horizontal="left" wrapText="1" vertical="center"/>
    </xf>
    <xf numFmtId="3" fontId="8" fillId="0" borderId="12" applyAlignment="1" applyBorder="1" applyFont="1" applyNumberFormat="1" applyFill="1" applyProtection="1">
      <alignment vertical="center"/>
      <protection locked="0"/>
    </xf>
    <xf numFmtId="164" fontId="0" fillId="0" borderId="12" applyAlignment="1" applyBorder="1" applyFont="1" applyNumberFormat="1" applyFill="1">
      <alignment vertical="center"/>
    </xf>
    <xf numFmtId="165" fontId="0" fillId="0" borderId="12" applyAlignment="1" applyBorder="1" applyFont="1" applyNumberFormat="1" applyFill="1">
      <alignment vertical="center"/>
    </xf>
    <xf numFmtId="3" fontId="0" fillId="0" borderId="12" applyAlignment="1" applyBorder="1" applyFont="1" applyNumberFormat="1" applyFill="1">
      <alignment vertical="center"/>
    </xf>
    <xf numFmtId="3" fontId="1" fillId="0" borderId="13" applyAlignment="1" applyBorder="1" applyFont="1" applyNumberFormat="1" applyFill="1">
      <alignment vertical="center"/>
    </xf>
    <xf numFmtId="166" fontId="0" fillId="0" borderId="0" applyFont="1" applyNumberFormat="1" applyFill="1"/>
    <xf numFmtId="0" fontId="0" fillId="3" borderId="3" applyAlignment="1" applyBorder="1" applyFont="1" applyFill="1">
      <alignment horizontal="left" wrapText="1" vertical="center"/>
    </xf>
    <xf numFmtId="3" fontId="8" fillId="3" borderId="0" applyAlignment="1" applyBorder="1" applyFont="1" applyNumberFormat="1" applyFill="1" applyProtection="1">
      <alignment vertical="center"/>
      <protection locked="0"/>
    </xf>
    <xf numFmtId="164" fontId="0" fillId="3" borderId="0" applyAlignment="1" applyBorder="1" applyFont="1" applyNumberFormat="1" applyFill="1">
      <alignment vertical="center"/>
    </xf>
    <xf numFmtId="165" fontId="0" fillId="3" borderId="0" applyAlignment="1" applyBorder="1" applyFont="1" applyNumberFormat="1" applyFill="1">
      <alignment vertical="center"/>
    </xf>
    <xf numFmtId="3" fontId="0" fillId="3" borderId="0" applyAlignment="1" applyBorder="1" applyFont="1" applyNumberFormat="1" applyFill="1">
      <alignment vertical="center"/>
    </xf>
    <xf numFmtId="3" fontId="1" fillId="3" borderId="15" applyAlignment="1" applyBorder="1" applyFont="1" applyNumberFormat="1" applyFill="1">
      <alignment vertical="center"/>
    </xf>
    <xf numFmtId="0" fontId="0" fillId="0" borderId="3" applyAlignment="1" applyBorder="1" applyFont="1" applyFill="1">
      <alignment horizontal="left" wrapText="1" vertical="center"/>
    </xf>
    <xf numFmtId="3" fontId="8" fillId="0" borderId="0" applyAlignment="1" applyBorder="1" applyFont="1" applyNumberFormat="1" applyFill="1" applyProtection="1">
      <alignment vertical="center"/>
      <protection locked="0"/>
    </xf>
    <xf numFmtId="164" fontId="0" fillId="0" borderId="0" applyAlignment="1" applyBorder="1" applyFont="1" applyNumberFormat="1" applyFill="1">
      <alignment vertical="center"/>
    </xf>
    <xf numFmtId="165" fontId="0" fillId="0" borderId="0" applyAlignment="1" applyBorder="1" applyFont="1" applyNumberFormat="1" applyFill="1">
      <alignment vertical="center"/>
    </xf>
    <xf numFmtId="3" fontId="0" fillId="0" borderId="0" applyAlignment="1" applyBorder="1" applyFont="1" applyNumberFormat="1" applyFill="1">
      <alignment vertical="center"/>
    </xf>
    <xf numFmtId="3" fontId="1" fillId="0" borderId="15" applyAlignment="1" applyBorder="1" applyFont="1" applyNumberFormat="1" applyFill="1">
      <alignment vertical="center"/>
    </xf>
    <xf numFmtId="0" fontId="9" fillId="0" borderId="1" applyAlignment="1" applyBorder="1" applyFont="1" applyFill="1">
      <alignment wrapText="1" vertical="center"/>
    </xf>
    <xf numFmtId="3" fontId="10" fillId="0" borderId="10" applyAlignment="1" applyBorder="1" applyFont="1" applyNumberFormat="1" applyFill="1" applyProtection="1">
      <alignment vertical="center"/>
      <protection locked="0"/>
    </xf>
    <xf numFmtId="164" fontId="1" fillId="0" borderId="10" applyAlignment="1" applyBorder="1" applyFont="1" applyNumberFormat="1" applyFill="1">
      <alignment vertical="center"/>
    </xf>
    <xf numFmtId="165" fontId="1" fillId="0" borderId="10" applyAlignment="1" applyBorder="1" applyFont="1" applyNumberFormat="1" applyFill="1">
      <alignment vertical="center"/>
    </xf>
    <xf numFmtId="3" fontId="1" fillId="0" borderId="10" applyAlignment="1" applyBorder="1" applyFont="1" applyNumberFormat="1" applyFill="1">
      <alignment vertical="center"/>
    </xf>
    <xf numFmtId="3" fontId="1" fillId="0" borderId="11" applyAlignment="1" applyBorder="1" applyFont="1" applyNumberFormat="1" applyFill="1">
      <alignment vertical="center"/>
    </xf>
    <xf numFmtId="0" fontId="1" fillId="0" borderId="0" applyAlignment="1" applyFont="1" applyFill="1">
      <alignment wrapText="1"/>
    </xf>
    <xf numFmtId="0" fontId="1" fillId="0" borderId="0" applyAlignment="1" applyFont="1" applyFill="1">
      <alignment vertical="center"/>
    </xf>
    <xf numFmtId="3" fontId="0" fillId="0" borderId="12" applyAlignment="1" applyBorder="1" applyFont="1" applyNumberFormat="1" applyFill="1" applyProtection="1">
      <alignment vertical="center"/>
      <protection locked="0"/>
    </xf>
    <xf numFmtId="3" fontId="0" fillId="3" borderId="0" applyAlignment="1" applyBorder="1" applyFont="1" applyNumberFormat="1" applyFill="1" applyProtection="1">
      <alignment vertical="center"/>
      <protection locked="0"/>
    </xf>
    <xf numFmtId="3" fontId="0" fillId="0" borderId="0" applyAlignment="1" applyBorder="1" applyFont="1" applyNumberFormat="1" applyFill="1" applyProtection="1">
      <alignment vertical="center"/>
      <protection locked="0"/>
    </xf>
    <xf numFmtId="3" fontId="1" fillId="0" borderId="10" applyAlignment="1" applyBorder="1" applyFont="1" applyNumberFormat="1" applyFill="1" applyProtection="1">
      <alignment vertical="center"/>
      <protection locked="0"/>
    </xf>
    <xf numFmtId="0" fontId="14" fillId="0" borderId="0" applyFont="1" applyFill="1"/>
    <xf numFmtId="0" fontId="5" fillId="0" borderId="0" applyAlignment="1" applyFont="1" applyFill="1">
      <alignment wrapText="1"/>
    </xf>
    <xf numFmtId="1" fontId="5" fillId="0" borderId="0" applyAlignment="1" applyBorder="1" applyFont="1" applyNumberFormat="1" applyFill="1" applyProtection="1">
      <alignment horizontal="left"/>
      <protection locked="0"/>
    </xf>
    <xf numFmtId="0" fontId="1" fillId="0" borderId="0" applyAlignment="1" applyFont="1" applyFill="1">
      <alignment horizontal="right"/>
    </xf>
    <xf numFmtId="0" fontId="5" fillId="0" borderId="0" applyAlignment="1" applyFont="1" applyFill="1">
      <alignment horizontal="left" wrapText="1"/>
    </xf>
    <xf numFmtId="0" fontId="0" fillId="0" borderId="0" applyBorder="1" applyFont="1" applyFill="1"/>
    <xf numFmtId="0" fontId="11" fillId="0" borderId="0" applyAlignment="1" applyBorder="1" applyFont="1" applyFill="1">
      <alignment wrapText="1"/>
    </xf>
    <xf numFmtId="0" fontId="0" fillId="0" borderId="0" applyAlignment="1" applyFont="1" applyFill="1">
      <alignment vertical="center"/>
    </xf>
    <xf numFmtId="0" fontId="1" fillId="0" borderId="10" applyAlignment="1" applyBorder="1" applyFont="1" applyFill="1">
      <alignment horizontal="right" vertical="center"/>
    </xf>
    <xf numFmtId="0" fontId="9" fillId="0" borderId="11" applyAlignment="1" applyBorder="1" applyFont="1" applyFill="1">
      <alignment horizontal="right" vertical="center"/>
    </xf>
    <xf numFmtId="3" fontId="9" fillId="0" borderId="13" applyAlignment="1" applyBorder="1" applyFont="1" applyNumberFormat="1" applyFill="1">
      <alignment vertical="center"/>
    </xf>
    <xf numFmtId="3" fontId="0" fillId="0" borderId="0" applyAlignment="1" applyFont="1" applyNumberFormat="1" applyFill="1">
      <alignment vertical="center"/>
    </xf>
    <xf numFmtId="3" fontId="9" fillId="3" borderId="15" applyAlignment="1" applyBorder="1" applyFont="1" applyNumberFormat="1" applyFill="1">
      <alignment vertical="center"/>
    </xf>
    <xf numFmtId="3" fontId="9" fillId="0" borderId="15" applyAlignment="1" applyBorder="1" applyFont="1" applyNumberFormat="1" applyFill="1">
      <alignment vertical="center"/>
    </xf>
    <xf numFmtId="3" fontId="9" fillId="0" borderId="11" applyAlignment="1" applyBorder="1" applyFont="1" applyNumberFormat="1" applyFill="1">
      <alignment vertical="center"/>
    </xf>
    <xf numFmtId="3" fontId="1" fillId="0" borderId="0" applyAlignment="1" applyFont="1" applyNumberFormat="1" applyFill="1">
      <alignment vertical="center"/>
    </xf>
  </cellXfs>
  <cellStyles count="1">
    <cellStyle name="Normal" xfId="0" builtinId="0"/>
  </cellStyles>
  <dxfs>
    <dxf>
      <fill>
        <patternFill patternType="lightUp">
          <fgColor indexed="39"/>
          <bgColor indexed="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8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3" Type="http://schemas.openxmlformats.org/officeDocument/2006/relationships/worksheet" Target="worksheets/sheet3.xml" /><Relationship Id="rId6" Type="http://schemas.openxmlformats.org/officeDocument/2006/relationships/worksheet" Target="worksheets/sheet6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/xl/drawings/vmlDrawing1.v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/>
  <sheetViews>
    <sheetView showGridLines="0" tabSelected="1" topLeftCell="A1" workbookViewId="0">
      <selection activeCell="A6" sqref="A6:E6"/>
    </sheetView>
  </sheetViews>
  <sheetFormatPr defaultColWidth="9.1484375" defaultRowHeight="12.75"/>
  <cols>
    <col min="1" max="1" width="21.42578125" customWidth="1" style="21"/>
    <col min="2" max="2" width="11.5703125" customWidth="1" style="21"/>
    <col min="3" max="3" width="22.85546875" customWidth="1" style="21"/>
    <col min="4" max="4" width="12.85546875" customWidth="1" style="21"/>
    <col min="5" max="5" width="10.140625" customWidth="1" style="21"/>
    <col min="6" max="16384" width="11.42578125" customWidth="1" style="21"/>
  </cols>
  <sheetData>
    <row r="1" s="21" customFormat="1" ht="27.75" customHeight="1">
      <c r="A1" s="33" t="s">
        <v>0</v>
      </c>
      <c r="B1" s="33"/>
      <c r="C1" s="33"/>
      <c r="D1" s="33"/>
      <c r="E1" s="33"/>
    </row>
    <row r="2" s="21" customFormat="1" ht="24.75" customHeight="1">
      <c r="A2" s="33" t="s">
        <v>1</v>
      </c>
      <c r="B2" s="33"/>
      <c r="C2" s="33"/>
      <c r="D2" s="33"/>
      <c r="E2" s="33"/>
    </row>
    <row r="3" s="21" customFormat="1"/>
    <row r="4" s="21" customFormat="1"/>
    <row r="5" s="21" customFormat="1"/>
    <row r="6" s="21" customFormat="1" ht="18" customHeight="1">
      <c r="A6" s="34" t="s">
        <f>"Reference year "&amp;C30</f>
        <v>2</v>
      </c>
      <c r="B6" s="34"/>
      <c r="C6" s="34"/>
      <c r="D6" s="34"/>
      <c r="E6" s="34"/>
    </row>
    <row r="7" s="21" customFormat="1"/>
    <row r="8" s="21" customFormat="1"/>
    <row r="9" s="21" customFormat="1"/>
    <row r="10" s="21" customFormat="1"/>
    <row r="11" s="21" customFormat="1"/>
    <row r="12" s="21" customFormat="1">
      <c r="B12" s="22" t="s">
        <v>3</v>
      </c>
      <c r="C12" s="22" t="s">
        <v>4</v>
      </c>
      <c r="D12" s="23"/>
    </row>
    <row r="13" s="21" customFormat="1">
      <c r="B13" s="24" t="s">
        <v>5</v>
      </c>
      <c r="C13" s="24" t="s">
        <v>6</v>
      </c>
      <c r="D13" s="25"/>
    </row>
    <row r="14" s="21" customFormat="1">
      <c r="B14" s="24" t="s">
        <v>7</v>
      </c>
      <c r="C14" s="24" t="s">
        <v>8</v>
      </c>
      <c r="D14" s="25"/>
    </row>
    <row r="15" s="21" customFormat="1">
      <c r="B15" s="24" t="s">
        <v>9</v>
      </c>
      <c r="C15" s="24" t="s">
        <v>10</v>
      </c>
      <c r="D15" s="25"/>
    </row>
    <row r="16" s="21" customFormat="1">
      <c r="B16" s="24" t="s">
        <v>11</v>
      </c>
      <c r="C16" s="24" t="s">
        <v>12</v>
      </c>
      <c r="D16" s="25"/>
    </row>
    <row r="17" s="21" customFormat="1">
      <c r="B17" s="24" t="s">
        <v>13</v>
      </c>
      <c r="C17" s="24" t="s">
        <v>14</v>
      </c>
      <c r="D17" s="25"/>
    </row>
    <row r="18" s="21" customFormat="1"/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>
      <c r="B25" s="26" t="s">
        <v>15</v>
      </c>
      <c r="C25" s="27"/>
    </row>
    <row r="26" s="21" customFormat="1">
      <c r="B26" s="28" t="s">
        <v>16</v>
      </c>
      <c r="C26" s="29" t="s">
        <v>17</v>
      </c>
    </row>
    <row r="27" s="21" customFormat="1">
      <c r="B27" s="28" t="s">
        <v>18</v>
      </c>
      <c r="C27" s="30" t="s">
        <v>19</v>
      </c>
    </row>
    <row r="28" s="21" customFormat="1">
      <c r="B28" s="28" t="s">
        <v>20</v>
      </c>
      <c r="C28" s="30" t="s">
        <v>21</v>
      </c>
    </row>
    <row r="29" s="21" customFormat="1">
      <c r="B29" s="28" t="s">
        <v>22</v>
      </c>
      <c r="C29" s="30" t="s">
        <v>23</v>
      </c>
    </row>
    <row r="30" s="21" customFormat="1">
      <c r="B30" s="31" t="s">
        <v>24</v>
      </c>
      <c r="C30" s="32">
        <v>2011</v>
      </c>
    </row>
    <row r="31" s="21" customFormat="1">
      <c r="A31" s="21"/>
      <c r="B31" s="21"/>
      <c r="C31" s="21"/>
      <c r="D31" s="21"/>
      <c r="E31" s="21"/>
    </row>
  </sheetData>
  <mergeCells count="3">
    <mergeCell ref="A6:E6"/>
    <mergeCell ref="A2:E2"/>
    <mergeCell ref="A1:E1"/>
  </mergeCells>
  <conditionalFormatting sqref="C26:C30">
    <cfRule type="expression" dxfId="0" operator="notContains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opLeftCell="A1" workbookViewId="0">
      <selection activeCell="L14" sqref="L14:L15"/>
    </sheetView>
  </sheetViews>
  <sheetFormatPr defaultColWidth="9.140625" defaultRowHeight="12.75"/>
  <cols>
    <col min="1" max="1" width="1.42578125" customWidth="1" style="35"/>
    <col min="2" max="2" width="15.5703125" customWidth="1" style="36"/>
    <col min="3" max="3" width="14.28515625" customWidth="1" style="21"/>
    <col min="4" max="4" width="16.28515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  <col min="9" max="9" width="9.140625" customWidth="1" style="21"/>
    <col min="10" max="10" width="16.5703125" customWidth="1" style="21"/>
  </cols>
  <sheetData>
    <row r="1" ht="23.25" customHeight="1">
      <c r="B1" s="37" t="s">
        <v>25</v>
      </c>
      <c r="C1" s="37"/>
      <c r="D1" s="37"/>
      <c r="H1" s="38">
        <f>Info!$C$28</f>
        <v>0</v>
      </c>
      <c r="K1" s="39"/>
      <c r="L1" s="39"/>
      <c r="M1" s="39"/>
      <c r="N1" s="21"/>
    </row>
    <row r="2" ht="23.25" customHeight="1">
      <c r="B2" s="40" t="s">
        <f>"Reference year "&amp;Info!C30</f>
        <v>2</v>
      </c>
      <c r="C2" s="40"/>
      <c r="D2" s="40"/>
      <c r="E2" s="36"/>
      <c r="F2" s="36"/>
      <c r="G2" s="41" t="s">
        <v>26</v>
      </c>
      <c r="H2" s="42">
        <f>GCC_Total!G2/3</f>
        <v>0</v>
      </c>
      <c r="K2" s="36"/>
      <c r="L2" s="36"/>
      <c r="M2" s="36"/>
      <c r="N2" s="36"/>
    </row>
    <row r="3" ht="23.25" customHeight="1">
      <c r="B3" s="43" t="s">
        <v>27</v>
      </c>
      <c r="C3" s="43"/>
      <c r="D3" s="43"/>
      <c r="H3" s="44" t="s">
        <v>28</v>
      </c>
    </row>
    <row r="4" ht="38.25" customHeight="1">
      <c r="B4" s="45"/>
      <c r="C4" s="46" t="s">
        <v>29</v>
      </c>
      <c r="D4" s="46" t="s">
        <v>30</v>
      </c>
      <c r="E4" s="47" t="s">
        <v>31</v>
      </c>
      <c r="F4" s="47" t="s">
        <v>32</v>
      </c>
      <c r="G4" s="46" t="s">
        <v>33</v>
      </c>
      <c r="H4" s="48" t="s">
        <v>34</v>
      </c>
      <c r="J4" s="49"/>
    </row>
    <row r="5" s="21" customFormat="1">
      <c r="A5" s="35"/>
      <c r="B5" s="50" t="s">
        <v>35</v>
      </c>
      <c r="C5" s="51">
        <v>2000</v>
      </c>
      <c r="D5" s="51">
        <v>2000</v>
      </c>
      <c r="E5" s="52"/>
      <c r="F5" s="52"/>
      <c r="G5" s="53"/>
      <c r="H5" s="54"/>
      <c r="J5" s="49"/>
    </row>
    <row r="6">
      <c r="A6" s="55"/>
      <c r="B6" s="56" t="s">
        <v>36</v>
      </c>
      <c r="C6" s="57">
        <v>2080</v>
      </c>
      <c r="D6" s="57">
        <v>1247906</v>
      </c>
      <c r="E6" s="58" t="e">
        <f>C6/D6</f>
        <v/>
      </c>
      <c r="F6" s="59" t="e">
        <f>ROUND(E6/E$32*100,1)</f>
        <v/>
      </c>
      <c r="G6" s="60" t="e">
        <f>IF(F6&gt;F$32,(F6-100)*C6,0)</f>
        <v/>
      </c>
      <c r="H6" s="61" t="e">
        <f>G6/G$32*$H$2</f>
        <v/>
      </c>
      <c r="J6" s="62"/>
    </row>
    <row r="7">
      <c r="A7" s="55"/>
      <c r="B7" s="63" t="s">
        <v>37</v>
      </c>
      <c r="C7" s="64">
        <v>93166</v>
      </c>
      <c r="D7" s="64">
        <v>957197</v>
      </c>
      <c r="E7" s="65" t="e">
        <f>C7/D7</f>
        <v/>
      </c>
      <c r="F7" s="66" t="e">
        <f>ROUND(E7/E$32*100,1)</f>
        <v/>
      </c>
      <c r="G7" s="67" t="e">
        <f>IF(F7&gt;F$32,(F7-100)*C7,0)</f>
        <v/>
      </c>
      <c r="H7" s="68" t="e">
        <f>G7/G$32*$H$2</f>
        <v/>
      </c>
      <c r="J7" s="62"/>
    </row>
    <row r="8">
      <c r="A8" s="55"/>
      <c r="B8" s="69" t="s">
        <v>38</v>
      </c>
      <c r="C8" s="70">
        <v>12285</v>
      </c>
      <c r="D8" s="70">
        <v>350504</v>
      </c>
      <c r="E8" s="71" t="e">
        <f>C8/D8</f>
        <v/>
      </c>
      <c r="F8" s="72" t="e">
        <f>ROUND(E8/E$32*100,1)</f>
        <v/>
      </c>
      <c r="G8" s="73" t="e">
        <f>IF(F8&gt;F$32,(F8-100)*C8,0)</f>
        <v/>
      </c>
      <c r="H8" s="74" t="e">
        <f>G8/G$32*$H$2</f>
        <v/>
      </c>
      <c r="J8" s="62"/>
    </row>
    <row r="9">
      <c r="A9" s="55"/>
      <c r="B9" s="63" t="s">
        <v>39</v>
      </c>
      <c r="C9" s="64">
        <v>6123</v>
      </c>
      <c r="D9" s="64">
        <v>34777</v>
      </c>
      <c r="E9" s="65" t="e">
        <f>C9/D9</f>
        <v/>
      </c>
      <c r="F9" s="66" t="e">
        <f>ROUND(E9/E$32*100,1)</f>
        <v/>
      </c>
      <c r="G9" s="67" t="e">
        <f>IF(F9&gt;F$32,(F9-100)*C9,0)</f>
        <v/>
      </c>
      <c r="H9" s="68" t="e">
        <f>G9/G$32*$H$2</f>
        <v/>
      </c>
      <c r="J9" s="62"/>
    </row>
    <row r="10">
      <c r="A10" s="55"/>
      <c r="B10" s="69" t="s">
        <v>40</v>
      </c>
      <c r="C10" s="70">
        <v>20946</v>
      </c>
      <c r="D10" s="70">
        <v>128704</v>
      </c>
      <c r="E10" s="71" t="e">
        <f>C10/D10</f>
        <v/>
      </c>
      <c r="F10" s="72" t="e">
        <f>ROUND(E10/E$32*100,1)</f>
        <v/>
      </c>
      <c r="G10" s="73" t="e">
        <f>IF(F10&gt;F$32,(F10-100)*C10,0)</f>
        <v/>
      </c>
      <c r="H10" s="74" t="e">
        <f>G10/G$32*$H$2</f>
        <v/>
      </c>
      <c r="J10" s="62"/>
    </row>
    <row r="11">
      <c r="A11" s="55"/>
      <c r="B11" s="63" t="s">
        <v>41</v>
      </c>
      <c r="C11" s="64">
        <v>4838</v>
      </c>
      <c r="D11" s="64">
        <v>32427</v>
      </c>
      <c r="E11" s="65" t="e">
        <f>C11/D11</f>
        <v/>
      </c>
      <c r="F11" s="66" t="e">
        <f>ROUND(E11/E$32*100,1)</f>
        <v/>
      </c>
      <c r="G11" s="67" t="e">
        <f>IF(F11&gt;F$32,(F11-100)*C11,0)</f>
        <v/>
      </c>
      <c r="H11" s="68" t="e">
        <f>G11/G$32*$H$2</f>
        <v/>
      </c>
      <c r="J11" s="62"/>
    </row>
    <row r="12">
      <c r="A12" s="55"/>
      <c r="B12" s="69" t="s">
        <v>42</v>
      </c>
      <c r="C12" s="70">
        <v>923</v>
      </c>
      <c r="D12" s="70">
        <v>37235</v>
      </c>
      <c r="E12" s="71" t="e">
        <f>C12/D12</f>
        <v/>
      </c>
      <c r="F12" s="72" t="e">
        <f>ROUND(E12/E$32*100,1)</f>
        <v/>
      </c>
      <c r="G12" s="73" t="e">
        <f>IF(F12&gt;F$32,(F12-100)*C12,0)</f>
        <v/>
      </c>
      <c r="H12" s="74" t="e">
        <f>G12/G$32*$H$2</f>
        <v/>
      </c>
      <c r="J12" s="62"/>
    </row>
    <row r="13">
      <c r="A13" s="55"/>
      <c r="B13" s="63" t="s">
        <v>43</v>
      </c>
      <c r="C13" s="64">
        <v>2466</v>
      </c>
      <c r="D13" s="64">
        <v>38183</v>
      </c>
      <c r="E13" s="65" t="e">
        <f>C13/D13</f>
        <v/>
      </c>
      <c r="F13" s="66" t="e">
        <f>ROUND(E13/E$32*100,1)</f>
        <v/>
      </c>
      <c r="G13" s="67" t="e">
        <f>IF(F13&gt;F$32,(F13-100)*C13,0)</f>
        <v/>
      </c>
      <c r="H13" s="68" t="e">
        <f>G13/G$32*$H$2</f>
        <v/>
      </c>
      <c r="J13" s="62"/>
    </row>
    <row r="14">
      <c r="A14" s="55"/>
      <c r="B14" s="69" t="s">
        <v>44</v>
      </c>
      <c r="C14" s="70">
        <v>4107</v>
      </c>
      <c r="D14" s="70">
        <v>100052</v>
      </c>
      <c r="E14" s="71" t="e">
        <f>C14/D14</f>
        <v/>
      </c>
      <c r="F14" s="72" t="e">
        <f>ROUND(E14/E$32*100,1)</f>
        <v/>
      </c>
      <c r="G14" s="73" t="e">
        <f>IF(F14&gt;F$32,(F14-100)*C14,0)</f>
        <v/>
      </c>
      <c r="H14" s="74" t="e">
        <f>G14/G$32*$H$2</f>
        <v/>
      </c>
      <c r="J14" s="62"/>
    </row>
    <row r="15">
      <c r="A15" s="55"/>
      <c r="B15" s="63" t="s">
        <v>45</v>
      </c>
      <c r="C15" s="64">
        <v>28995</v>
      </c>
      <c r="D15" s="64">
        <v>241706</v>
      </c>
      <c r="E15" s="65" t="e">
        <f>C15/D15</f>
        <v/>
      </c>
      <c r="F15" s="66" t="e">
        <f>ROUND(E15/E$32*100,1)</f>
        <v/>
      </c>
      <c r="G15" s="67" t="e">
        <f>IF(F15&gt;F$32,(F15-100)*C15,0)</f>
        <v/>
      </c>
      <c r="H15" s="68" t="e">
        <f>G15/G$32*$H$2</f>
        <v/>
      </c>
      <c r="J15" s="62"/>
    </row>
    <row r="16">
      <c r="A16" s="55"/>
      <c r="B16" s="69" t="s">
        <v>46</v>
      </c>
      <c r="C16" s="70">
        <v>589</v>
      </c>
      <c r="D16" s="70">
        <v>244341</v>
      </c>
      <c r="E16" s="71" t="e">
        <f>C16/D16</f>
        <v/>
      </c>
      <c r="F16" s="72" t="e">
        <f>ROUND(E16/E$32*100,1)</f>
        <v/>
      </c>
      <c r="G16" s="73" t="e">
        <f>IF(F16&gt;F$32,(F16-100)*C16,0)</f>
        <v/>
      </c>
      <c r="H16" s="74" t="e">
        <f>G16/G$32*$H$2</f>
        <v/>
      </c>
      <c r="J16" s="62"/>
    </row>
    <row r="17">
      <c r="A17" s="55"/>
      <c r="B17" s="63" t="s">
        <v>47</v>
      </c>
      <c r="C17" s="64">
        <v>0</v>
      </c>
      <c r="D17" s="64">
        <v>188079</v>
      </c>
      <c r="E17" s="65" t="e">
        <f>C17/D17</f>
        <v/>
      </c>
      <c r="F17" s="66" t="e">
        <f>ROUND(E17/E$32*100,1)</f>
        <v/>
      </c>
      <c r="G17" s="67" t="e">
        <f>IF(F17&gt;F$32,(F17-100)*C17,0)</f>
        <v/>
      </c>
      <c r="H17" s="68" t="e">
        <f>G17/G$32*$H$2</f>
        <v/>
      </c>
      <c r="J17" s="62"/>
    </row>
    <row r="18">
      <c r="A18" s="55"/>
      <c r="B18" s="69" t="s">
        <v>48</v>
      </c>
      <c r="C18" s="70">
        <v>145</v>
      </c>
      <c r="D18" s="70">
        <v>259374</v>
      </c>
      <c r="E18" s="71" t="e">
        <f>C18/D18</f>
        <v/>
      </c>
      <c r="F18" s="72" t="e">
        <f>ROUND(E18/E$32*100,1)</f>
        <v/>
      </c>
      <c r="G18" s="73" t="e">
        <f>IF(F18&gt;F$32,(F18-100)*C18,0)</f>
        <v/>
      </c>
      <c r="H18" s="74" t="e">
        <f>G18/G$32*$H$2</f>
        <v/>
      </c>
      <c r="J18" s="62"/>
    </row>
    <row r="19">
      <c r="A19" s="55"/>
      <c r="B19" s="63" t="s">
        <v>49</v>
      </c>
      <c r="C19" s="64">
        <v>11</v>
      </c>
      <c r="D19" s="64">
        <v>73392</v>
      </c>
      <c r="E19" s="65" t="e">
        <f>C19/D19</f>
        <v/>
      </c>
      <c r="F19" s="66" t="e">
        <f>ROUND(E19/E$32*100,1)</f>
        <v/>
      </c>
      <c r="G19" s="67" t="e">
        <f>IF(F19&gt;F$32,(F19-100)*C19,0)</f>
        <v/>
      </c>
      <c r="H19" s="68" t="e">
        <f>G19/G$32*$H$2</f>
        <v/>
      </c>
      <c r="J19" s="62"/>
    </row>
    <row r="20">
      <c r="A20" s="55"/>
      <c r="B20" s="69" t="s">
        <v>50</v>
      </c>
      <c r="C20" s="70">
        <v>30412</v>
      </c>
      <c r="D20" s="70">
        <v>53504</v>
      </c>
      <c r="E20" s="71" t="e">
        <f>C20/D20</f>
        <v/>
      </c>
      <c r="F20" s="72" t="e">
        <f>ROUND(E20/E$32*100,1)</f>
        <v/>
      </c>
      <c r="G20" s="73" t="e">
        <f>IF(F20&gt;F$32,(F20-100)*C20,0)</f>
        <v/>
      </c>
      <c r="H20" s="74" t="e">
        <f>G20/G$32*$H$2</f>
        <v/>
      </c>
      <c r="J20" s="62"/>
    </row>
    <row r="21">
      <c r="A21" s="55"/>
      <c r="B21" s="63" t="s">
        <v>51</v>
      </c>
      <c r="C21" s="64">
        <v>8838</v>
      </c>
      <c r="D21" s="64">
        <v>14618</v>
      </c>
      <c r="E21" s="65" t="e">
        <f>C21/D21</f>
        <v/>
      </c>
      <c r="F21" s="66" t="e">
        <f>ROUND(E21/E$32*100,1)</f>
        <v/>
      </c>
      <c r="G21" s="67" t="e">
        <f>IF(F21&gt;F$32,(F21-100)*C21,0)</f>
        <v/>
      </c>
      <c r="H21" s="68" t="e">
        <f>G21/G$32*$H$2</f>
        <v/>
      </c>
      <c r="J21" s="62"/>
    </row>
    <row r="22">
      <c r="A22" s="55"/>
      <c r="B22" s="69" t="s">
        <v>52</v>
      </c>
      <c r="C22" s="70">
        <v>21345</v>
      </c>
      <c r="D22" s="70">
        <v>452837</v>
      </c>
      <c r="E22" s="71" t="e">
        <f>C22/D22</f>
        <v/>
      </c>
      <c r="F22" s="72" t="e">
        <f>ROUND(E22/E$32*100,1)</f>
        <v/>
      </c>
      <c r="G22" s="73" t="e">
        <f>IF(F22&gt;F$32,(F22-100)*C22,0)</f>
        <v/>
      </c>
      <c r="H22" s="74" t="e">
        <f>G22/G$32*$H$2</f>
        <v/>
      </c>
      <c r="J22" s="62"/>
    </row>
    <row r="23">
      <c r="A23" s="55"/>
      <c r="B23" s="63" t="s">
        <v>53</v>
      </c>
      <c r="C23" s="64">
        <v>93708</v>
      </c>
      <c r="D23" s="64">
        <v>187058</v>
      </c>
      <c r="E23" s="65" t="e">
        <f>C23/D23</f>
        <v/>
      </c>
      <c r="F23" s="66" t="e">
        <f>ROUND(E23/E$32*100,1)</f>
        <v/>
      </c>
      <c r="G23" s="67" t="e">
        <f>IF(F23&gt;F$32,(F23-100)*C23,0)</f>
        <v/>
      </c>
      <c r="H23" s="68" t="e">
        <f>G23/G$32*$H$2</f>
        <v/>
      </c>
      <c r="J23" s="62"/>
    </row>
    <row r="24">
      <c r="A24" s="55"/>
      <c r="B24" s="69" t="s">
        <v>54</v>
      </c>
      <c r="C24" s="70">
        <v>16</v>
      </c>
      <c r="D24" s="70">
        <v>547493</v>
      </c>
      <c r="E24" s="71" t="e">
        <f>C24/D24</f>
        <v/>
      </c>
      <c r="F24" s="72" t="e">
        <f>ROUND(E24/E$32*100,1)</f>
        <v/>
      </c>
      <c r="G24" s="73" t="e">
        <f>IF(F24&gt;F$32,(F24-100)*C24,0)</f>
        <v/>
      </c>
      <c r="H24" s="74" t="e">
        <f>G24/G$32*$H$2</f>
        <v/>
      </c>
      <c r="J24" s="62"/>
    </row>
    <row r="25">
      <c r="A25" s="55"/>
      <c r="B25" s="63" t="s">
        <v>55</v>
      </c>
      <c r="C25" s="64">
        <v>113</v>
      </c>
      <c r="D25" s="64">
        <v>228875</v>
      </c>
      <c r="E25" s="65" t="e">
        <f>C25/D25</f>
        <v/>
      </c>
      <c r="F25" s="66" t="e">
        <f>ROUND(E25/E$32*100,1)</f>
        <v/>
      </c>
      <c r="G25" s="67" t="e">
        <f>IF(F25&gt;F$32,(F25-100)*C25,0)</f>
        <v/>
      </c>
      <c r="H25" s="68" t="e">
        <f>G25/G$32*$H$2</f>
        <v/>
      </c>
      <c r="J25" s="62"/>
    </row>
    <row r="26">
      <c r="A26" s="55"/>
      <c r="B26" s="69" t="s">
        <v>56</v>
      </c>
      <c r="C26" s="70">
        <v>8800</v>
      </c>
      <c r="D26" s="70">
        <v>306846</v>
      </c>
      <c r="E26" s="71" t="e">
        <f>C26/D26</f>
        <v/>
      </c>
      <c r="F26" s="72" t="e">
        <f>ROUND(E26/E$32*100,1)</f>
        <v/>
      </c>
      <c r="G26" s="73" t="e">
        <f>IF(F26&gt;F$32,(F26-100)*C26,0)</f>
        <v/>
      </c>
      <c r="H26" s="74" t="e">
        <f>G26/G$32*$H$2</f>
        <v/>
      </c>
      <c r="J26" s="62"/>
    </row>
    <row r="27">
      <c r="A27" s="55"/>
      <c r="B27" s="63" t="s">
        <v>57</v>
      </c>
      <c r="C27" s="64">
        <v>45181</v>
      </c>
      <c r="D27" s="64">
        <v>640657</v>
      </c>
      <c r="E27" s="65" t="e">
        <f>C27/D27</f>
        <v/>
      </c>
      <c r="F27" s="66" t="e">
        <f>ROUND(E27/E$32*100,1)</f>
        <v/>
      </c>
      <c r="G27" s="67" t="e">
        <f>IF(F27&gt;F$32,(F27-100)*C27,0)</f>
        <v/>
      </c>
      <c r="H27" s="68" t="e">
        <f>G27/G$32*$H$2</f>
        <v/>
      </c>
      <c r="J27" s="62"/>
    </row>
    <row r="28">
      <c r="A28" s="55"/>
      <c r="B28" s="69" t="s">
        <v>58</v>
      </c>
      <c r="C28" s="70">
        <v>92442</v>
      </c>
      <c r="D28" s="70">
        <v>272399</v>
      </c>
      <c r="E28" s="71" t="e">
        <f>C28/D28</f>
        <v/>
      </c>
      <c r="F28" s="72" t="e">
        <f>ROUND(E28/E$32*100,1)</f>
        <v/>
      </c>
      <c r="G28" s="73" t="e">
        <f>IF(F28&gt;F$32,(F28-100)*C28,0)</f>
        <v/>
      </c>
      <c r="H28" s="74" t="e">
        <f>G28/G$32*$H$2</f>
        <v/>
      </c>
      <c r="J28" s="62"/>
    </row>
    <row r="29">
      <c r="A29" s="55"/>
      <c r="B29" s="63" t="s">
        <v>59</v>
      </c>
      <c r="C29" s="64">
        <v>64031</v>
      </c>
      <c r="D29" s="64">
        <v>167949</v>
      </c>
      <c r="E29" s="65" t="e">
        <f>C29/D29</f>
        <v/>
      </c>
      <c r="F29" s="66" t="e">
        <f>ROUND(E29/E$32*100,1)</f>
        <v/>
      </c>
      <c r="G29" s="67" t="e">
        <f>IF(F29&gt;F$32,(F29-100)*C29,0)</f>
        <v/>
      </c>
      <c r="H29" s="68" t="e">
        <f>G29/G$32*$H$2</f>
        <v/>
      </c>
      <c r="J29" s="62"/>
    </row>
    <row r="30">
      <c r="A30" s="55"/>
      <c r="B30" s="69" t="s">
        <v>60</v>
      </c>
      <c r="C30" s="70">
        <v>0</v>
      </c>
      <c r="D30" s="70">
        <v>413673</v>
      </c>
      <c r="E30" s="71" t="e">
        <f>C30/D30</f>
        <v/>
      </c>
      <c r="F30" s="72" t="e">
        <f>ROUND(E30/E$32*100,1)</f>
        <v/>
      </c>
      <c r="G30" s="73" t="e">
        <f>IF(F30&gt;F$32,(F30-100)*C30,0)</f>
        <v/>
      </c>
      <c r="H30" s="74" t="e">
        <f>G30/G$32*$H$2</f>
        <v/>
      </c>
      <c r="J30" s="62"/>
    </row>
    <row r="31">
      <c r="A31" s="55"/>
      <c r="B31" s="63" t="s">
        <v>61</v>
      </c>
      <c r="C31" s="64">
        <v>10172</v>
      </c>
      <c r="D31" s="64">
        <v>68224</v>
      </c>
      <c r="E31" s="65" t="e">
        <f>C31/D31</f>
        <v/>
      </c>
      <c r="F31" s="66" t="e">
        <f>ROUND(E31/E$32*100,1)</f>
        <v/>
      </c>
      <c r="G31" s="67" t="e">
        <f>IF(F31&gt;F$32,(F31-100)*C31,0)</f>
        <v/>
      </c>
      <c r="H31" s="68" t="e">
        <f>G31/G$32*$H$2</f>
        <v/>
      </c>
      <c r="J31" s="62"/>
    </row>
    <row r="32">
      <c r="B32" s="75" t="s">
        <v>62</v>
      </c>
      <c r="C32" s="76">
        <v>551732</v>
      </c>
      <c r="D32" s="76">
        <v>7288010</v>
      </c>
      <c r="E32" s="77" t="e">
        <f>C32/D32</f>
        <v/>
      </c>
      <c r="F32" s="78" t="e">
        <f>ROUND(E32/E$32*100,1)</f>
        <v/>
      </c>
      <c r="G32" s="79" t="e">
        <f>SUM(G6:G31)</f>
        <v/>
      </c>
      <c r="H32" s="80" t="e">
        <f>SUM(H6:H31)</f>
        <v/>
      </c>
    </row>
    <row r="33">
      <c r="B33" s="81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35"/>
    <col min="2" max="2" width="15.5703125" customWidth="1" style="36"/>
    <col min="3" max="3" width="14.28515625" customWidth="1" style="21"/>
    <col min="4" max="4" width="16.7109375" customWidth="1" style="21"/>
    <col min="5" max="5" width="15.140625" customWidth="1" style="21"/>
    <col min="6" max="6" width="18" customWidth="1" style="21"/>
    <col min="7" max="7" width="15.28515625" customWidth="1" style="21"/>
  </cols>
  <sheetData>
    <row r="1" ht="23.25" customHeight="1">
      <c r="B1" s="37" t="s">
        <v>63</v>
      </c>
      <c r="C1" s="37"/>
      <c r="D1" s="37"/>
      <c r="G1" s="38">
        <f>Info!$C$28</f>
        <v>0</v>
      </c>
      <c r="L1" s="39"/>
      <c r="M1" s="39"/>
      <c r="N1" s="39"/>
    </row>
    <row r="2" ht="23.25" customHeight="1">
      <c r="B2" s="40" t="s">
        <f>"Reference year "&amp;Info!C30</f>
        <v>2</v>
      </c>
      <c r="C2" s="40"/>
      <c r="D2" s="40"/>
      <c r="F2" s="82" t="s">
        <v>64</v>
      </c>
      <c r="G2" s="42">
        <f>GCC_Total!G2/3</f>
        <v>0</v>
      </c>
      <c r="L2" s="36"/>
      <c r="M2" s="36"/>
      <c r="N2" s="36"/>
      <c r="O2" s="36"/>
    </row>
    <row r="3" ht="23.25" customHeight="1">
      <c r="B3" s="43" t="s">
        <v>65</v>
      </c>
      <c r="C3" s="43"/>
      <c r="D3" s="43"/>
      <c r="E3" s="43"/>
      <c r="G3" s="44" t="s">
        <v>28</v>
      </c>
    </row>
    <row r="4" ht="51" customHeight="1">
      <c r="B4" s="45"/>
      <c r="C4" s="46" t="s">
        <v>66</v>
      </c>
      <c r="D4" s="46" t="s">
        <v>67</v>
      </c>
      <c r="E4" s="47" t="s">
        <v>32</v>
      </c>
      <c r="F4" s="46" t="s">
        <v>33</v>
      </c>
      <c r="G4" s="48" t="s">
        <v>68</v>
      </c>
    </row>
    <row r="5" s="21" customFormat="1">
      <c r="A5" s="35"/>
      <c r="B5" s="50" t="s">
        <v>35</v>
      </c>
      <c r="C5" s="51">
        <v>1997</v>
      </c>
      <c r="D5" s="51">
        <v>2008</v>
      </c>
      <c r="E5" s="52"/>
      <c r="F5" s="53"/>
      <c r="G5" s="54"/>
    </row>
    <row r="6">
      <c r="A6" s="55"/>
      <c r="B6" s="56" t="s">
        <v>36</v>
      </c>
      <c r="C6" s="57">
        <v>162878</v>
      </c>
      <c r="D6" s="57">
        <v>511</v>
      </c>
      <c r="E6" s="59" t="e">
        <f>ROUND(D6/D$32*100,1)</f>
        <v/>
      </c>
      <c r="F6" s="60" t="e">
        <f>IF(E6&gt;E$32,(E6-100)*C6,0)</f>
        <v/>
      </c>
      <c r="G6" s="61" t="e">
        <f>F6/F$32*$G$2</f>
        <v/>
      </c>
    </row>
    <row r="7">
      <c r="A7" s="55"/>
      <c r="B7" s="63" t="s">
        <v>37</v>
      </c>
      <c r="C7" s="64">
        <v>480833</v>
      </c>
      <c r="D7" s="64">
        <v>869</v>
      </c>
      <c r="E7" s="66" t="e">
        <f>ROUND(D7/D$32*100,1)</f>
        <v/>
      </c>
      <c r="F7" s="67" t="e">
        <f>IF(E7&gt;E$32,(E7-100)*C7,0)</f>
        <v/>
      </c>
      <c r="G7" s="68" t="e">
        <f>F7/F$32*$G$2</f>
        <v/>
      </c>
    </row>
    <row r="8">
      <c r="A8" s="55"/>
      <c r="B8" s="69" t="s">
        <v>38</v>
      </c>
      <c r="C8" s="70">
        <v>139190</v>
      </c>
      <c r="D8" s="70">
        <v>688</v>
      </c>
      <c r="E8" s="72" t="e">
        <f>ROUND(D8/D$32*100,1)</f>
        <v/>
      </c>
      <c r="F8" s="73" t="e">
        <f>IF(E8&gt;E$32,(E8-100)*C8,0)</f>
        <v/>
      </c>
      <c r="G8" s="74" t="e">
        <f>F8/F$32*$G$2</f>
        <v/>
      </c>
    </row>
    <row r="9">
      <c r="A9" s="55"/>
      <c r="B9" s="63" t="s">
        <v>39</v>
      </c>
      <c r="C9" s="64">
        <v>47751</v>
      </c>
      <c r="D9" s="64">
        <v>1557</v>
      </c>
      <c r="E9" s="66" t="e">
        <f>ROUND(D9/D$32*100,1)</f>
        <v/>
      </c>
      <c r="F9" s="67" t="e">
        <f>IF(E9&gt;E$32,(E9-100)*C9,0)</f>
        <v/>
      </c>
      <c r="G9" s="68" t="e">
        <f>F9/F$32*$G$2</f>
        <v/>
      </c>
    </row>
    <row r="10">
      <c r="A10" s="55"/>
      <c r="B10" s="69" t="s">
        <v>40</v>
      </c>
      <c r="C10" s="70">
        <v>72674</v>
      </c>
      <c r="D10" s="70">
        <v>1028</v>
      </c>
      <c r="E10" s="72" t="e">
        <f>ROUND(D10/D$32*100,1)</f>
        <v/>
      </c>
      <c r="F10" s="73" t="e">
        <f>IF(E10&gt;E$32,(E10-100)*C10,0)</f>
        <v/>
      </c>
      <c r="G10" s="74" t="e">
        <f>F10/F$32*$G$2</f>
        <v/>
      </c>
    </row>
    <row r="11">
      <c r="A11" s="55"/>
      <c r="B11" s="63" t="s">
        <v>41</v>
      </c>
      <c r="C11" s="64">
        <v>39893</v>
      </c>
      <c r="D11" s="64">
        <v>1289</v>
      </c>
      <c r="E11" s="66" t="e">
        <f>ROUND(D11/D$32*100,1)</f>
        <v/>
      </c>
      <c r="F11" s="67" t="e">
        <f>IF(E11&gt;E$32,(E11-100)*C11,0)</f>
        <v/>
      </c>
      <c r="G11" s="68" t="e">
        <f>F11/F$32*$G$2</f>
        <v/>
      </c>
    </row>
    <row r="12">
      <c r="A12" s="55"/>
      <c r="B12" s="69" t="s">
        <v>42</v>
      </c>
      <c r="C12" s="70">
        <v>20887</v>
      </c>
      <c r="D12" s="70">
        <v>1007</v>
      </c>
      <c r="E12" s="72" t="e">
        <f>ROUND(D12/D$32*100,1)</f>
        <v/>
      </c>
      <c r="F12" s="73" t="e">
        <f>IF(E12&gt;E$32,(E12-100)*C12,0)</f>
        <v/>
      </c>
      <c r="G12" s="74" t="e">
        <f>F12/F$32*$G$2</f>
        <v/>
      </c>
    </row>
    <row r="13">
      <c r="A13" s="55"/>
      <c r="B13" s="63" t="s">
        <v>43</v>
      </c>
      <c r="C13" s="64">
        <v>43361</v>
      </c>
      <c r="D13" s="64">
        <v>1316</v>
      </c>
      <c r="E13" s="66" t="e">
        <f>ROUND(D13/D$32*100,1)</f>
        <v/>
      </c>
      <c r="F13" s="67" t="e">
        <f>IF(E13&gt;E$32,(E13-100)*C13,0)</f>
        <v/>
      </c>
      <c r="G13" s="68" t="e">
        <f>F13/F$32*$G$2</f>
        <v/>
      </c>
    </row>
    <row r="14">
      <c r="A14" s="55"/>
      <c r="B14" s="69" t="s">
        <v>44</v>
      </c>
      <c r="C14" s="70">
        <v>20221</v>
      </c>
      <c r="D14" s="70">
        <v>692</v>
      </c>
      <c r="E14" s="72" t="e">
        <f>ROUND(D14/D$32*100,1)</f>
        <v/>
      </c>
      <c r="F14" s="73" t="e">
        <f>IF(E14&gt;E$32,(E14-100)*C14,0)</f>
        <v/>
      </c>
      <c r="G14" s="74" t="e">
        <f>F14/F$32*$G$2</f>
        <v/>
      </c>
    </row>
    <row r="15">
      <c r="A15" s="55"/>
      <c r="B15" s="63" t="s">
        <v>45</v>
      </c>
      <c r="C15" s="64">
        <v>152377</v>
      </c>
      <c r="D15" s="64">
        <v>757</v>
      </c>
      <c r="E15" s="66" t="e">
        <f>ROUND(D15/D$32*100,1)</f>
        <v/>
      </c>
      <c r="F15" s="67" t="e">
        <f>IF(E15&gt;E$32,(E15-100)*C15,0)</f>
        <v/>
      </c>
      <c r="G15" s="68" t="e">
        <f>F15/F$32*$G$2</f>
        <v/>
      </c>
    </row>
    <row r="16">
      <c r="A16" s="55"/>
      <c r="B16" s="69" t="s">
        <v>46</v>
      </c>
      <c r="C16" s="70">
        <v>78297</v>
      </c>
      <c r="D16" s="70">
        <v>552</v>
      </c>
      <c r="E16" s="72" t="e">
        <f>ROUND(D16/D$32*100,1)</f>
        <v/>
      </c>
      <c r="F16" s="73" t="e">
        <f>IF(E16&gt;E$32,(E16-100)*C16,0)</f>
        <v/>
      </c>
      <c r="G16" s="74" t="e">
        <f>F16/F$32*$G$2</f>
        <v/>
      </c>
    </row>
    <row r="17">
      <c r="A17" s="55"/>
      <c r="B17" s="63" t="s">
        <v>47</v>
      </c>
      <c r="C17" s="64">
        <v>3543</v>
      </c>
      <c r="D17" s="64">
        <v>275</v>
      </c>
      <c r="E17" s="66" t="e">
        <f>ROUND(D17/D$32*100,1)</f>
        <v/>
      </c>
      <c r="F17" s="67" t="e">
        <f>IF(E17&gt;E$32,(E17-100)*C17,0)</f>
        <v/>
      </c>
      <c r="G17" s="68" t="e">
        <f>F17/F$32*$G$2</f>
        <v/>
      </c>
    </row>
    <row r="18">
      <c r="A18" s="55"/>
      <c r="B18" s="69" t="s">
        <v>48</v>
      </c>
      <c r="C18" s="70">
        <v>51446</v>
      </c>
      <c r="D18" s="70">
        <v>507</v>
      </c>
      <c r="E18" s="72" t="e">
        <f>ROUND(D18/D$32*100,1)</f>
        <v/>
      </c>
      <c r="F18" s="73" t="e">
        <f>IF(E18&gt;E$32,(E18-100)*C18,0)</f>
        <v/>
      </c>
      <c r="G18" s="74" t="e">
        <f>F18/F$32*$G$2</f>
        <v/>
      </c>
    </row>
    <row r="19">
      <c r="A19" s="55"/>
      <c r="B19" s="63" t="s">
        <v>49</v>
      </c>
      <c r="C19" s="64">
        <v>29472</v>
      </c>
      <c r="D19" s="64">
        <v>516</v>
      </c>
      <c r="E19" s="66" t="e">
        <f>ROUND(D19/D$32*100,1)</f>
        <v/>
      </c>
      <c r="F19" s="67" t="e">
        <f>IF(E19&gt;E$32,(E19-100)*C19,0)</f>
        <v/>
      </c>
      <c r="G19" s="68" t="e">
        <f>F19/F$32*$G$2</f>
        <v/>
      </c>
    </row>
    <row r="20">
      <c r="A20" s="55"/>
      <c r="B20" s="69" t="s">
        <v>50</v>
      </c>
      <c r="C20" s="70">
        <v>23965</v>
      </c>
      <c r="D20" s="70">
        <v>906</v>
      </c>
      <c r="E20" s="72" t="e">
        <f>ROUND(D20/D$32*100,1)</f>
        <v/>
      </c>
      <c r="F20" s="73" t="e">
        <f>IF(E20&gt;E$32,(E20-100)*C20,0)</f>
        <v/>
      </c>
      <c r="G20" s="74" t="e">
        <f>F20/F$32*$G$2</f>
        <v/>
      </c>
    </row>
    <row r="21">
      <c r="A21" s="55"/>
      <c r="B21" s="63" t="s">
        <v>51</v>
      </c>
      <c r="C21" s="64">
        <v>15805</v>
      </c>
      <c r="D21" s="64">
        <v>1005</v>
      </c>
      <c r="E21" s="66" t="e">
        <f>ROUND(D21/D$32*100,1)</f>
        <v/>
      </c>
      <c r="F21" s="67" t="e">
        <f>IF(E21&gt;E$32,(E21-100)*C21,0)</f>
        <v/>
      </c>
      <c r="G21" s="68" t="e">
        <f>F21/F$32*$G$2</f>
        <v/>
      </c>
    </row>
    <row r="22">
      <c r="A22" s="55"/>
      <c r="B22" s="69" t="s">
        <v>52</v>
      </c>
      <c r="C22" s="70">
        <v>176636</v>
      </c>
      <c r="D22" s="70">
        <v>790</v>
      </c>
      <c r="E22" s="72" t="e">
        <f>ROUND(D22/D$32*100,1)</f>
        <v/>
      </c>
      <c r="F22" s="73" t="e">
        <f>IF(E22&gt;E$32,(E22-100)*C22,0)</f>
        <v/>
      </c>
      <c r="G22" s="74" t="e">
        <f>F22/F$32*$G$2</f>
        <v/>
      </c>
    </row>
    <row r="23">
      <c r="A23" s="55"/>
      <c r="B23" s="63" t="s">
        <v>53</v>
      </c>
      <c r="C23" s="64">
        <v>414357</v>
      </c>
      <c r="D23" s="64">
        <v>1794</v>
      </c>
      <c r="E23" s="66" t="e">
        <f>ROUND(D23/D$32*100,1)</f>
        <v/>
      </c>
      <c r="F23" s="67" t="e">
        <f>IF(E23&gt;E$32,(E23-100)*C23,0)</f>
        <v/>
      </c>
      <c r="G23" s="68" t="e">
        <f>F23/F$32*$G$2</f>
        <v/>
      </c>
    </row>
    <row r="24">
      <c r="A24" s="55"/>
      <c r="B24" s="69" t="s">
        <v>54</v>
      </c>
      <c r="C24" s="70">
        <v>137032</v>
      </c>
      <c r="D24" s="70">
        <v>466</v>
      </c>
      <c r="E24" s="72" t="e">
        <f>ROUND(D24/D$32*100,1)</f>
        <v/>
      </c>
      <c r="F24" s="73" t="e">
        <f>IF(E24&gt;E$32,(E24-100)*C24,0)</f>
        <v/>
      </c>
      <c r="G24" s="74" t="e">
        <f>F24/F$32*$G$2</f>
        <v/>
      </c>
    </row>
    <row r="25">
      <c r="A25" s="55"/>
      <c r="B25" s="63" t="s">
        <v>55</v>
      </c>
      <c r="C25" s="64">
        <v>85118</v>
      </c>
      <c r="D25" s="64">
        <v>502</v>
      </c>
      <c r="E25" s="66" t="e">
        <f>ROUND(D25/D$32*100,1)</f>
        <v/>
      </c>
      <c r="F25" s="67" t="e">
        <f>IF(E25&gt;E$32,(E25-100)*C25,0)</f>
        <v/>
      </c>
      <c r="G25" s="68" t="e">
        <f>F25/F$32*$G$2</f>
        <v/>
      </c>
    </row>
    <row r="26">
      <c r="A26" s="55"/>
      <c r="B26" s="69" t="s">
        <v>56</v>
      </c>
      <c r="C26" s="70">
        <v>192019</v>
      </c>
      <c r="D26" s="70">
        <v>1165</v>
      </c>
      <c r="E26" s="72" t="e">
        <f>ROUND(D26/D$32*100,1)</f>
        <v/>
      </c>
      <c r="F26" s="73" t="e">
        <f>IF(E26&gt;E$32,(E26-100)*C26,0)</f>
        <v/>
      </c>
      <c r="G26" s="74" t="e">
        <f>F26/F$32*$G$2</f>
        <v/>
      </c>
    </row>
    <row r="27">
      <c r="A27" s="55"/>
      <c r="B27" s="63" t="s">
        <v>57</v>
      </c>
      <c r="C27" s="64">
        <v>268565</v>
      </c>
      <c r="D27" s="64">
        <v>720</v>
      </c>
      <c r="E27" s="66" t="e">
        <f>ROUND(D27/D$32*100,1)</f>
        <v/>
      </c>
      <c r="F27" s="67" t="e">
        <f>IF(E27&gt;E$32,(E27-100)*C27,0)</f>
        <v/>
      </c>
      <c r="G27" s="68" t="e">
        <f>F27/F$32*$G$2</f>
        <v/>
      </c>
    </row>
    <row r="28">
      <c r="A28" s="55"/>
      <c r="B28" s="69" t="s">
        <v>58</v>
      </c>
      <c r="C28" s="70">
        <v>241157</v>
      </c>
      <c r="D28" s="70">
        <v>1601</v>
      </c>
      <c r="E28" s="72" t="e">
        <f>ROUND(D28/D$32*100,1)</f>
        <v/>
      </c>
      <c r="F28" s="73" t="e">
        <f>IF(E28&gt;E$32,(E28-100)*C28,0)</f>
        <v/>
      </c>
      <c r="G28" s="74" t="e">
        <f>F28/F$32*$G$2</f>
        <v/>
      </c>
    </row>
    <row r="29">
      <c r="A29" s="55"/>
      <c r="B29" s="63" t="s">
        <v>59</v>
      </c>
      <c r="C29" s="64">
        <v>71061</v>
      </c>
      <c r="D29" s="64">
        <v>1037</v>
      </c>
      <c r="E29" s="66" t="e">
        <f>ROUND(D29/D$32*100,1)</f>
        <v/>
      </c>
      <c r="F29" s="67" t="e">
        <f>IF(E29&gt;E$32,(E29-100)*C29,0)</f>
        <v/>
      </c>
      <c r="G29" s="68" t="e">
        <f>F29/F$32*$G$2</f>
        <v/>
      </c>
    </row>
    <row r="30">
      <c r="A30" s="55"/>
      <c r="B30" s="69" t="s">
        <v>60</v>
      </c>
      <c r="C30" s="70">
        <v>24156</v>
      </c>
      <c r="D30" s="70">
        <v>425</v>
      </c>
      <c r="E30" s="72" t="e">
        <f>ROUND(D30/D$32*100,1)</f>
        <v/>
      </c>
      <c r="F30" s="73" t="e">
        <f>IF(E30&gt;E$32,(E30-100)*C30,0)</f>
        <v/>
      </c>
      <c r="G30" s="74" t="e">
        <f>F30/F$32*$G$2</f>
        <v/>
      </c>
    </row>
    <row r="31">
      <c r="A31" s="55"/>
      <c r="B31" s="63" t="s">
        <v>61</v>
      </c>
      <c r="C31" s="64">
        <v>83191</v>
      </c>
      <c r="D31" s="64">
        <v>640</v>
      </c>
      <c r="E31" s="66" t="e">
        <f>ROUND(D31/D$32*100,1)</f>
        <v/>
      </c>
      <c r="F31" s="67" t="e">
        <f>IF(E31&gt;E$32,(E31-100)*C31,0)</f>
        <v/>
      </c>
      <c r="G31" s="68" t="e">
        <f>F31/F$32*$G$2</f>
        <v/>
      </c>
    </row>
    <row r="32" ht="13.5" customHeight="1">
      <c r="B32" s="75" t="s">
        <v>62</v>
      </c>
      <c r="C32" s="76">
        <v>3075885</v>
      </c>
      <c r="D32" s="76">
        <v>851</v>
      </c>
      <c r="E32" s="78" t="e">
        <f>ROUND(D32/D$32*100,1)</f>
        <v/>
      </c>
      <c r="F32" s="79" t="e">
        <f>SUM(F6:F31)</f>
        <v/>
      </c>
      <c r="G32" s="80" t="e">
        <f>SUM(G6:G31)</f>
        <v/>
      </c>
    </row>
    <row r="33">
      <c r="B33" s="81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3">
    <pageSetUpPr fitToPage="1"/>
  </sheetPr>
  <sheetViews>
    <sheetView showGridLines="0" topLeftCell="A1" workbookViewId="0">
      <selection activeCell="B1" sqref="B1"/>
    </sheetView>
  </sheetViews>
  <sheetFormatPr defaultColWidth="9.140625" defaultRowHeight="12.75"/>
  <cols>
    <col min="1" max="1" width="1.42578125" customWidth="1" style="35"/>
    <col min="2" max="2" width="15.5703125" customWidth="1" style="36"/>
    <col min="3" max="4" width="16.140625" customWidth="1" style="21"/>
    <col min="5" max="5" width="16.7109375" customWidth="1" style="21"/>
    <col min="6" max="6" width="15.140625" customWidth="1" style="21"/>
    <col min="7" max="7" width="18" customWidth="1" style="21"/>
    <col min="8" max="8" width="15.28515625" customWidth="1" style="21"/>
  </cols>
  <sheetData>
    <row r="1" ht="23.25" customHeight="1">
      <c r="B1" s="37" t="s">
        <v>69</v>
      </c>
      <c r="C1" s="37"/>
      <c r="D1" s="37"/>
      <c r="E1" s="39"/>
      <c r="H1" s="38">
        <f>Info!$C$28</f>
        <v>0</v>
      </c>
    </row>
    <row r="2" ht="23.25" customHeight="1">
      <c r="B2" s="40" t="s">
        <f>"Reference year "&amp;Info!C30</f>
        <v>2</v>
      </c>
      <c r="C2" s="40"/>
      <c r="D2" s="40"/>
      <c r="G2" s="82" t="s">
        <v>70</v>
      </c>
      <c r="H2" s="42">
        <f>GCC_Total!G2/6</f>
        <v>0</v>
      </c>
    </row>
    <row r="3" ht="23.25" customHeight="1">
      <c r="B3" s="43" t="s">
        <v>71</v>
      </c>
      <c r="C3" s="43"/>
      <c r="D3" s="43"/>
      <c r="E3" s="43"/>
      <c r="F3" s="43"/>
      <c r="H3" s="44" t="s">
        <v>72</v>
      </c>
    </row>
    <row r="4" ht="51" customHeight="1">
      <c r="B4" s="45"/>
      <c r="C4" s="46" t="s">
        <v>71</v>
      </c>
      <c r="D4" s="46" t="s">
        <v>30</v>
      </c>
      <c r="E4" s="47" t="s">
        <v>31</v>
      </c>
      <c r="F4" s="47" t="s">
        <v>32</v>
      </c>
      <c r="G4" s="46" t="s">
        <v>33</v>
      </c>
      <c r="H4" s="48" t="s">
        <v>68</v>
      </c>
    </row>
    <row r="5" s="21" customFormat="1">
      <c r="A5" s="35"/>
      <c r="B5" s="50" t="s">
        <v>35</v>
      </c>
      <c r="C5" s="51">
        <v>2000</v>
      </c>
      <c r="D5" s="51">
        <f>GCC_1!D5</f>
        <v>0</v>
      </c>
      <c r="E5" s="52"/>
      <c r="F5" s="52"/>
      <c r="G5" s="53"/>
      <c r="H5" s="54"/>
    </row>
    <row r="6">
      <c r="A6" s="55"/>
      <c r="B6" s="56" t="s">
        <v>36</v>
      </c>
      <c r="C6" s="57">
        <v>39653</v>
      </c>
      <c r="D6" s="83">
        <f>GCC_1!D6</f>
        <v>0</v>
      </c>
      <c r="E6" s="58" t="e">
        <f>C6/D6</f>
        <v/>
      </c>
      <c r="F6" s="59" t="e">
        <f>ROUND(E6/E$32*100,1)</f>
        <v/>
      </c>
      <c r="G6" s="60" t="e">
        <f>IF(F6&gt;F$32,(F6-100)*C6,0)</f>
        <v/>
      </c>
      <c r="H6" s="61" t="e">
        <f>G6/G$32*$H$2</f>
        <v/>
      </c>
    </row>
    <row r="7">
      <c r="A7" s="55"/>
      <c r="B7" s="63" t="s">
        <v>37</v>
      </c>
      <c r="C7" s="64">
        <v>108006</v>
      </c>
      <c r="D7" s="84">
        <f>GCC_1!D7</f>
        <v>0</v>
      </c>
      <c r="E7" s="65" t="e">
        <f>C7/D7</f>
        <v/>
      </c>
      <c r="F7" s="66" t="e">
        <f>ROUND(E7/E$32*100,1)</f>
        <v/>
      </c>
      <c r="G7" s="67" t="e">
        <f>IF(F7&gt;F$32,(F7-100)*C7,0)</f>
        <v/>
      </c>
      <c r="H7" s="68" t="e">
        <f>G7/G$32*$H$2</f>
        <v/>
      </c>
    </row>
    <row r="8">
      <c r="A8" s="55"/>
      <c r="B8" s="69" t="s">
        <v>38</v>
      </c>
      <c r="C8" s="70">
        <v>39768</v>
      </c>
      <c r="D8" s="85">
        <f>GCC_1!D8</f>
        <v>0</v>
      </c>
      <c r="E8" s="71" t="e">
        <f>C8/D8</f>
        <v/>
      </c>
      <c r="F8" s="72" t="e">
        <f>ROUND(E8/E$32*100,1)</f>
        <v/>
      </c>
      <c r="G8" s="73" t="e">
        <f>IF(F8&gt;F$32,(F8-100)*C8,0)</f>
        <v/>
      </c>
      <c r="H8" s="74" t="e">
        <f>G8/G$32*$H$2</f>
        <v/>
      </c>
    </row>
    <row r="9">
      <c r="A9" s="55"/>
      <c r="B9" s="63" t="s">
        <v>39</v>
      </c>
      <c r="C9" s="64">
        <v>4779</v>
      </c>
      <c r="D9" s="84">
        <f>GCC_1!D9</f>
        <v>0</v>
      </c>
      <c r="E9" s="65" t="e">
        <f>C9/D9</f>
        <v/>
      </c>
      <c r="F9" s="66" t="e">
        <f>ROUND(E9/E$32*100,1)</f>
        <v/>
      </c>
      <c r="G9" s="67" t="e">
        <f>IF(F9&gt;F$32,(F9-100)*C9,0)</f>
        <v/>
      </c>
      <c r="H9" s="68" t="e">
        <f>G9/G$32*$H$2</f>
        <v/>
      </c>
    </row>
    <row r="10">
      <c r="A10" s="55"/>
      <c r="B10" s="69" t="s">
        <v>40</v>
      </c>
      <c r="C10" s="70">
        <v>12834</v>
      </c>
      <c r="D10" s="85">
        <f>GCC_1!D10</f>
        <v>0</v>
      </c>
      <c r="E10" s="71" t="e">
        <f>C10/D10</f>
        <v/>
      </c>
      <c r="F10" s="72" t="e">
        <f>ROUND(E10/E$32*100,1)</f>
        <v/>
      </c>
      <c r="G10" s="73" t="e">
        <f>IF(F10&gt;F$32,(F10-100)*C10,0)</f>
        <v/>
      </c>
      <c r="H10" s="74" t="e">
        <f>G10/G$32*$H$2</f>
        <v/>
      </c>
    </row>
    <row r="11">
      <c r="A11" s="55"/>
      <c r="B11" s="63" t="s">
        <v>41</v>
      </c>
      <c r="C11" s="64">
        <v>4329</v>
      </c>
      <c r="D11" s="84">
        <f>GCC_1!D11</f>
        <v>0</v>
      </c>
      <c r="E11" s="65" t="e">
        <f>C11/D11</f>
        <v/>
      </c>
      <c r="F11" s="66" t="e">
        <f>ROUND(E11/E$32*100,1)</f>
        <v/>
      </c>
      <c r="G11" s="67" t="e">
        <f>IF(F11&gt;F$32,(F11-100)*C11,0)</f>
        <v/>
      </c>
      <c r="H11" s="68" t="e">
        <f>G11/G$32*$H$2</f>
        <v/>
      </c>
    </row>
    <row r="12">
      <c r="A12" s="55"/>
      <c r="B12" s="69" t="s">
        <v>42</v>
      </c>
      <c r="C12" s="70">
        <v>4271</v>
      </c>
      <c r="D12" s="85">
        <f>GCC_1!D12</f>
        <v>0</v>
      </c>
      <c r="E12" s="71" t="e">
        <f>C12/D12</f>
        <v/>
      </c>
      <c r="F12" s="72" t="e">
        <f>ROUND(E12/E$32*100,1)</f>
        <v/>
      </c>
      <c r="G12" s="73" t="e">
        <f>IF(F12&gt;F$32,(F12-100)*C12,0)</f>
        <v/>
      </c>
      <c r="H12" s="74" t="e">
        <f>G12/G$32*$H$2</f>
        <v/>
      </c>
    </row>
    <row r="13">
      <c r="A13" s="55"/>
      <c r="B13" s="63" t="s">
        <v>43</v>
      </c>
      <c r="C13" s="64">
        <v>2468</v>
      </c>
      <c r="D13" s="84">
        <f>GCC_1!D13</f>
        <v>0</v>
      </c>
      <c r="E13" s="65" t="e">
        <f>C13/D13</f>
        <v/>
      </c>
      <c r="F13" s="66" t="e">
        <f>ROUND(E13/E$32*100,1)</f>
        <v/>
      </c>
      <c r="G13" s="67" t="e">
        <f>IF(F13&gt;F$32,(F13-100)*C13,0)</f>
        <v/>
      </c>
      <c r="H13" s="68" t="e">
        <f>G13/G$32*$H$2</f>
        <v/>
      </c>
    </row>
    <row r="14">
      <c r="A14" s="55"/>
      <c r="B14" s="69" t="s">
        <v>44</v>
      </c>
      <c r="C14" s="70">
        <v>5580</v>
      </c>
      <c r="D14" s="85">
        <f>GCC_1!D14</f>
        <v>0</v>
      </c>
      <c r="E14" s="71" t="e">
        <f>C14/D14</f>
        <v/>
      </c>
      <c r="F14" s="72" t="e">
        <f>ROUND(E14/E$32*100,1)</f>
        <v/>
      </c>
      <c r="G14" s="73" t="e">
        <f>IF(F14&gt;F$32,(F14-100)*C14,0)</f>
        <v/>
      </c>
      <c r="H14" s="74" t="e">
        <f>G14/G$32*$H$2</f>
        <v/>
      </c>
    </row>
    <row r="15">
      <c r="A15" s="55"/>
      <c r="B15" s="63" t="s">
        <v>45</v>
      </c>
      <c r="C15" s="64">
        <v>34430</v>
      </c>
      <c r="D15" s="84">
        <f>GCC_1!D15</f>
        <v>0</v>
      </c>
      <c r="E15" s="65" t="e">
        <f>C15/D15</f>
        <v/>
      </c>
      <c r="F15" s="66" t="e">
        <f>ROUND(E15/E$32*100,1)</f>
        <v/>
      </c>
      <c r="G15" s="67" t="e">
        <f>IF(F15&gt;F$32,(F15-100)*C15,0)</f>
        <v/>
      </c>
      <c r="H15" s="68" t="e">
        <f>G15/G$32*$H$2</f>
        <v/>
      </c>
    </row>
    <row r="16">
      <c r="A16" s="55"/>
      <c r="B16" s="69" t="s">
        <v>46</v>
      </c>
      <c r="C16" s="70">
        <v>9197</v>
      </c>
      <c r="D16" s="85">
        <f>GCC_1!D16</f>
        <v>0</v>
      </c>
      <c r="E16" s="71" t="e">
        <f>C16/D16</f>
        <v/>
      </c>
      <c r="F16" s="72" t="e">
        <f>ROUND(E16/E$32*100,1)</f>
        <v/>
      </c>
      <c r="G16" s="73" t="e">
        <f>IF(F16&gt;F$32,(F16-100)*C16,0)</f>
        <v/>
      </c>
      <c r="H16" s="74" t="e">
        <f>G16/G$32*$H$2</f>
        <v/>
      </c>
    </row>
    <row r="17">
      <c r="A17" s="55"/>
      <c r="B17" s="63" t="s">
        <v>47</v>
      </c>
      <c r="C17" s="64">
        <v>925</v>
      </c>
      <c r="D17" s="84">
        <f>GCC_1!D17</f>
        <v>0</v>
      </c>
      <c r="E17" s="65" t="e">
        <f>C17/D17</f>
        <v/>
      </c>
      <c r="F17" s="66" t="e">
        <f>ROUND(E17/E$32*100,1)</f>
        <v/>
      </c>
      <c r="G17" s="67" t="e">
        <f>IF(F17&gt;F$32,(F17-100)*C17,0)</f>
        <v/>
      </c>
      <c r="H17" s="68" t="e">
        <f>G17/G$32*$H$2</f>
        <v/>
      </c>
    </row>
    <row r="18">
      <c r="A18" s="55"/>
      <c r="B18" s="69" t="s">
        <v>48</v>
      </c>
      <c r="C18" s="70">
        <v>6069</v>
      </c>
      <c r="D18" s="85">
        <f>GCC_1!D18</f>
        <v>0</v>
      </c>
      <c r="E18" s="71" t="e">
        <f>C18/D18</f>
        <v/>
      </c>
      <c r="F18" s="72" t="e">
        <f>ROUND(E18/E$32*100,1)</f>
        <v/>
      </c>
      <c r="G18" s="73" t="e">
        <f>IF(F18&gt;F$32,(F18-100)*C18,0)</f>
        <v/>
      </c>
      <c r="H18" s="74" t="e">
        <f>G18/G$32*$H$2</f>
        <v/>
      </c>
    </row>
    <row r="19">
      <c r="A19" s="55"/>
      <c r="B19" s="63" t="s">
        <v>49</v>
      </c>
      <c r="C19" s="64">
        <v>3013</v>
      </c>
      <c r="D19" s="84">
        <f>GCC_1!D19</f>
        <v>0</v>
      </c>
      <c r="E19" s="65" t="e">
        <f>C19/D19</f>
        <v/>
      </c>
      <c r="F19" s="66" t="e">
        <f>ROUND(E19/E$32*100,1)</f>
        <v/>
      </c>
      <c r="G19" s="67" t="e">
        <f>IF(F19&gt;F$32,(F19-100)*C19,0)</f>
        <v/>
      </c>
      <c r="H19" s="68" t="e">
        <f>G19/G$32*$H$2</f>
        <v/>
      </c>
    </row>
    <row r="20">
      <c r="A20" s="55"/>
      <c r="B20" s="69" t="s">
        <v>50</v>
      </c>
      <c r="C20" s="70">
        <v>6813</v>
      </c>
      <c r="D20" s="85">
        <f>GCC_1!D20</f>
        <v>0</v>
      </c>
      <c r="E20" s="71" t="e">
        <f>C20/D20</f>
        <v/>
      </c>
      <c r="F20" s="72" t="e">
        <f>ROUND(E20/E$32*100,1)</f>
        <v/>
      </c>
      <c r="G20" s="73" t="e">
        <f>IF(F20&gt;F$32,(F20-100)*C20,0)</f>
        <v/>
      </c>
      <c r="H20" s="74" t="e">
        <f>G20/G$32*$H$2</f>
        <v/>
      </c>
    </row>
    <row r="21">
      <c r="A21" s="55"/>
      <c r="B21" s="63" t="s">
        <v>51</v>
      </c>
      <c r="C21" s="64">
        <v>3632</v>
      </c>
      <c r="D21" s="84">
        <f>GCC_1!D21</f>
        <v>0</v>
      </c>
      <c r="E21" s="65" t="e">
        <f>C21/D21</f>
        <v/>
      </c>
      <c r="F21" s="66" t="e">
        <f>ROUND(E21/E$32*100,1)</f>
        <v/>
      </c>
      <c r="G21" s="67" t="e">
        <f>IF(F21&gt;F$32,(F21-100)*C21,0)</f>
        <v/>
      </c>
      <c r="H21" s="68" t="e">
        <f>G21/G$32*$H$2</f>
        <v/>
      </c>
    </row>
    <row r="22">
      <c r="A22" s="55"/>
      <c r="B22" s="69" t="s">
        <v>52</v>
      </c>
      <c r="C22" s="70">
        <v>37582</v>
      </c>
      <c r="D22" s="85">
        <f>GCC_1!D22</f>
        <v>0</v>
      </c>
      <c r="E22" s="71" t="e">
        <f>C22/D22</f>
        <v/>
      </c>
      <c r="F22" s="72" t="e">
        <f>ROUND(E22/E$32*100,1)</f>
        <v/>
      </c>
      <c r="G22" s="73" t="e">
        <f>IF(F22&gt;F$32,(F22-100)*C22,0)</f>
        <v/>
      </c>
      <c r="H22" s="74" t="e">
        <f>G22/G$32*$H$2</f>
        <v/>
      </c>
    </row>
    <row r="23">
      <c r="A23" s="55"/>
      <c r="B23" s="63" t="s">
        <v>53</v>
      </c>
      <c r="C23" s="64">
        <v>27517</v>
      </c>
      <c r="D23" s="84">
        <f>GCC_1!D23</f>
        <v>0</v>
      </c>
      <c r="E23" s="65" t="e">
        <f>C23/D23</f>
        <v/>
      </c>
      <c r="F23" s="66" t="e">
        <f>ROUND(E23/E$32*100,1)</f>
        <v/>
      </c>
      <c r="G23" s="67" t="e">
        <f>IF(F23&gt;F$32,(F23-100)*C23,0)</f>
        <v/>
      </c>
      <c r="H23" s="68" t="e">
        <f>G23/G$32*$H$2</f>
        <v/>
      </c>
    </row>
    <row r="24">
      <c r="A24" s="55"/>
      <c r="B24" s="69" t="s">
        <v>54</v>
      </c>
      <c r="C24" s="70">
        <v>20283</v>
      </c>
      <c r="D24" s="85">
        <f>GCC_1!D24</f>
        <v>0</v>
      </c>
      <c r="E24" s="71" t="e">
        <f>C24/D24</f>
        <v/>
      </c>
      <c r="F24" s="72" t="e">
        <f>ROUND(E24/E$32*100,1)</f>
        <v/>
      </c>
      <c r="G24" s="73" t="e">
        <f>IF(F24&gt;F$32,(F24-100)*C24,0)</f>
        <v/>
      </c>
      <c r="H24" s="74" t="e">
        <f>G24/G$32*$H$2</f>
        <v/>
      </c>
    </row>
    <row r="25">
      <c r="A25" s="55"/>
      <c r="B25" s="63" t="s">
        <v>55</v>
      </c>
      <c r="C25" s="64">
        <v>24877</v>
      </c>
      <c r="D25" s="84">
        <f>GCC_1!D25</f>
        <v>0</v>
      </c>
      <c r="E25" s="65" t="e">
        <f>C25/D25</f>
        <v/>
      </c>
      <c r="F25" s="66" t="e">
        <f>ROUND(E25/E$32*100,1)</f>
        <v/>
      </c>
      <c r="G25" s="67" t="e">
        <f>IF(F25&gt;F$32,(F25-100)*C25,0)</f>
        <v/>
      </c>
      <c r="H25" s="68" t="e">
        <f>G25/G$32*$H$2</f>
        <v/>
      </c>
    </row>
    <row r="26">
      <c r="A26" s="55"/>
      <c r="B26" s="69" t="s">
        <v>56</v>
      </c>
      <c r="C26" s="70">
        <v>16058</v>
      </c>
      <c r="D26" s="85">
        <f>GCC_1!D26</f>
        <v>0</v>
      </c>
      <c r="E26" s="71" t="e">
        <f>C26/D26</f>
        <v/>
      </c>
      <c r="F26" s="72" t="e">
        <f>ROUND(E26/E$32*100,1)</f>
        <v/>
      </c>
      <c r="G26" s="73" t="e">
        <f>IF(F26&gt;F$32,(F26-100)*C26,0)</f>
        <v/>
      </c>
      <c r="H26" s="74" t="e">
        <f>G26/G$32*$H$2</f>
        <v/>
      </c>
    </row>
    <row r="27">
      <c r="A27" s="55"/>
      <c r="B27" s="63" t="s">
        <v>57</v>
      </c>
      <c r="C27" s="64">
        <v>43939</v>
      </c>
      <c r="D27" s="84">
        <f>GCC_1!D27</f>
        <v>0</v>
      </c>
      <c r="E27" s="65" t="e">
        <f>C27/D27</f>
        <v/>
      </c>
      <c r="F27" s="66" t="e">
        <f>ROUND(E27/E$32*100,1)</f>
        <v/>
      </c>
      <c r="G27" s="67" t="e">
        <f>IF(F27&gt;F$32,(F27-100)*C27,0)</f>
        <v/>
      </c>
      <c r="H27" s="68" t="e">
        <f>G27/G$32*$H$2</f>
        <v/>
      </c>
    </row>
    <row r="28">
      <c r="A28" s="55"/>
      <c r="B28" s="69" t="s">
        <v>58</v>
      </c>
      <c r="C28" s="70">
        <v>20784</v>
      </c>
      <c r="D28" s="85">
        <f>GCC_1!D28</f>
        <v>0</v>
      </c>
      <c r="E28" s="71" t="e">
        <f>C28/D28</f>
        <v/>
      </c>
      <c r="F28" s="72" t="e">
        <f>ROUND(E28/E$32*100,1)</f>
        <v/>
      </c>
      <c r="G28" s="73" t="e">
        <f>IF(F28&gt;F$32,(F28-100)*C28,0)</f>
        <v/>
      </c>
      <c r="H28" s="74" t="e">
        <f>G28/G$32*$H$2</f>
        <v/>
      </c>
    </row>
    <row r="29">
      <c r="A29" s="55"/>
      <c r="B29" s="63" t="s">
        <v>59</v>
      </c>
      <c r="C29" s="64">
        <v>10294</v>
      </c>
      <c r="D29" s="84">
        <f>GCC_1!D29</f>
        <v>0</v>
      </c>
      <c r="E29" s="65" t="e">
        <f>C29/D29</f>
        <v/>
      </c>
      <c r="F29" s="66" t="e">
        <f>ROUND(E29/E$32*100,1)</f>
        <v/>
      </c>
      <c r="G29" s="67" t="e">
        <f>IF(F29&gt;F$32,(F29-100)*C29,0)</f>
        <v/>
      </c>
      <c r="H29" s="68" t="e">
        <f>G29/G$32*$H$2</f>
        <v/>
      </c>
    </row>
    <row r="30">
      <c r="A30" s="55"/>
      <c r="B30" s="69" t="s">
        <v>60</v>
      </c>
      <c r="C30" s="70">
        <v>7348</v>
      </c>
      <c r="D30" s="85">
        <f>GCC_1!D30</f>
        <v>0</v>
      </c>
      <c r="E30" s="71" t="e">
        <f>C30/D30</f>
        <v/>
      </c>
      <c r="F30" s="72" t="e">
        <f>ROUND(E30/E$32*100,1)</f>
        <v/>
      </c>
      <c r="G30" s="73" t="e">
        <f>IF(F30&gt;F$32,(F30-100)*C30,0)</f>
        <v/>
      </c>
      <c r="H30" s="74" t="e">
        <f>G30/G$32*$H$2</f>
        <v/>
      </c>
    </row>
    <row r="31">
      <c r="A31" s="55"/>
      <c r="B31" s="63" t="s">
        <v>61</v>
      </c>
      <c r="C31" s="64">
        <v>8124</v>
      </c>
      <c r="D31" s="84">
        <f>GCC_1!D31</f>
        <v>0</v>
      </c>
      <c r="E31" s="65" t="e">
        <f>C31/D31</f>
        <v/>
      </c>
      <c r="F31" s="66" t="e">
        <f>ROUND(E31/E$32*100,1)</f>
        <v/>
      </c>
      <c r="G31" s="67" t="e">
        <f>IF(F31&gt;F$32,(F31-100)*C31,0)</f>
        <v/>
      </c>
      <c r="H31" s="68" t="e">
        <f>G31/G$32*$H$2</f>
        <v/>
      </c>
    </row>
    <row r="32" ht="13.5" customHeight="1">
      <c r="B32" s="75" t="s">
        <v>62</v>
      </c>
      <c r="C32" s="76">
        <v>502573</v>
      </c>
      <c r="D32" s="86">
        <f>SUM(D6:D31)</f>
        <v>0</v>
      </c>
      <c r="E32" s="77" t="e">
        <f>C32/D32</f>
        <v/>
      </c>
      <c r="F32" s="78" t="e">
        <f>ROUND(E32/E$32*100,1)</f>
        <v/>
      </c>
      <c r="G32" s="79" t="e">
        <f>SUM(G6:G31)</f>
        <v/>
      </c>
      <c r="H32" s="80" t="e">
        <f>SUM(H6:H31)</f>
        <v/>
      </c>
    </row>
    <row r="33">
      <c r="B33" s="81"/>
    </row>
  </sheetData>
  <conditionalFormatting sqref="C5:C31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 codeName="Sheet4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35"/>
    <col min="2" max="2" width="15.5703125" customWidth="1" style="36"/>
    <col min="3" max="3" width="17.5703125" customWidth="1" style="21"/>
    <col min="4" max="4" width="16.140625" customWidth="1" style="21"/>
    <col min="5" max="5" width="16.7109375" customWidth="1" style="21"/>
    <col min="6" max="6" width="15.140625" customWidth="1" style="21"/>
    <col min="7" max="7" width="18" customWidth="1" style="21"/>
    <col min="8" max="8" width="15.28515625" customWidth="1" style="21"/>
  </cols>
  <sheetData>
    <row r="1" ht="22.5" customHeight="1">
      <c r="B1" s="37" t="s">
        <v>73</v>
      </c>
      <c r="C1" s="37"/>
      <c r="D1" s="37"/>
      <c r="H1" s="38">
        <f>Info!$C$28</f>
        <v>0</v>
      </c>
    </row>
    <row r="2" ht="22.5" customHeight="1">
      <c r="B2" s="40" t="s">
        <f>"Reference year "&amp;Info!C30</f>
        <v>2</v>
      </c>
      <c r="C2" s="40"/>
      <c r="D2" s="40"/>
      <c r="E2" s="36"/>
      <c r="F2" s="36"/>
      <c r="G2" s="82" t="s">
        <v>74</v>
      </c>
      <c r="H2" s="42">
        <f>GCC_Total!G2/6</f>
        <v>0</v>
      </c>
    </row>
    <row r="3" ht="22.5" customHeight="1">
      <c r="H3" s="44" t="s">
        <v>72</v>
      </c>
    </row>
    <row r="4" ht="38.25" customHeight="1">
      <c r="B4" s="45"/>
      <c r="C4" s="46" t="s">
        <v>75</v>
      </c>
      <c r="D4" s="46" t="s">
        <v>76</v>
      </c>
      <c r="E4" s="47" t="s">
        <v>31</v>
      </c>
      <c r="F4" s="47" t="s">
        <v>32</v>
      </c>
      <c r="G4" s="46" t="s">
        <v>33</v>
      </c>
      <c r="H4" s="48" t="s">
        <v>68</v>
      </c>
    </row>
    <row r="5" s="21" customFormat="1">
      <c r="A5" s="35"/>
      <c r="B5" s="50" t="s">
        <v>35</v>
      </c>
      <c r="C5" s="51">
        <v>2008</v>
      </c>
      <c r="D5" s="51">
        <v>2009</v>
      </c>
      <c r="E5" s="52"/>
      <c r="F5" s="52"/>
      <c r="G5" s="53"/>
      <c r="H5" s="54"/>
    </row>
    <row r="6">
      <c r="A6" s="55"/>
      <c r="B6" s="56" t="s">
        <v>36</v>
      </c>
      <c r="C6" s="57">
        <v>1332727</v>
      </c>
      <c r="D6" s="57">
        <v>172900</v>
      </c>
      <c r="E6" s="58" t="e">
        <f>D6/C6</f>
        <v/>
      </c>
      <c r="F6" s="59" t="e">
        <f>ROUND(E6/E$32*100,1)</f>
        <v/>
      </c>
      <c r="G6" s="60" t="e">
        <f>IF(F6&gt;F$32,(F6-100)*C6,0)</f>
        <v/>
      </c>
      <c r="H6" s="61" t="e">
        <f>G6/G$32*$H$2</f>
        <v/>
      </c>
    </row>
    <row r="7">
      <c r="A7" s="55"/>
      <c r="B7" s="63" t="s">
        <v>37</v>
      </c>
      <c r="C7" s="64">
        <v>969299</v>
      </c>
      <c r="D7" s="64">
        <v>595944</v>
      </c>
      <c r="E7" s="65" t="e">
        <f>D7/C7</f>
        <v/>
      </c>
      <c r="F7" s="66" t="e">
        <f>ROUND(E7/E$32*100,1)</f>
        <v/>
      </c>
      <c r="G7" s="67" t="e">
        <f>IF(F7&gt;F$32,(F7-100)*C7,0)</f>
        <v/>
      </c>
      <c r="H7" s="68" t="e">
        <f>G7/G$32*$H$2</f>
        <v/>
      </c>
    </row>
    <row r="8">
      <c r="A8" s="55"/>
      <c r="B8" s="69" t="s">
        <v>38</v>
      </c>
      <c r="C8" s="70">
        <v>368742</v>
      </c>
      <c r="D8" s="70">
        <v>149344</v>
      </c>
      <c r="E8" s="71" t="e">
        <f>D8/C8</f>
        <v/>
      </c>
      <c r="F8" s="72" t="e">
        <f>ROUND(E8/E$32*100,1)</f>
        <v/>
      </c>
      <c r="G8" s="73" t="e">
        <f>IF(F8&gt;F$32,(F8-100)*C8,0)</f>
        <v/>
      </c>
      <c r="H8" s="74" t="e">
        <f>G8/G$32*$H$2</f>
        <v/>
      </c>
    </row>
    <row r="9">
      <c r="A9" s="55"/>
      <c r="B9" s="63" t="s">
        <v>39</v>
      </c>
      <c r="C9" s="64">
        <v>35162</v>
      </c>
      <c r="D9" s="64">
        <v>107657</v>
      </c>
      <c r="E9" s="65" t="e">
        <f>D9/C9</f>
        <v/>
      </c>
      <c r="F9" s="66" t="e">
        <f>ROUND(E9/E$32*100,1)</f>
        <v/>
      </c>
      <c r="G9" s="67" t="e">
        <f>IF(F9&gt;F$32,(F9-100)*C9,0)</f>
        <v/>
      </c>
      <c r="H9" s="68" t="e">
        <f>G9/G$32*$H$2</f>
        <v/>
      </c>
    </row>
    <row r="10">
      <c r="A10" s="55"/>
      <c r="B10" s="69" t="s">
        <v>40</v>
      </c>
      <c r="C10" s="70">
        <v>143719</v>
      </c>
      <c r="D10" s="70">
        <v>90792</v>
      </c>
      <c r="E10" s="71" t="e">
        <f>D10/C10</f>
        <v/>
      </c>
      <c r="F10" s="72" t="e">
        <f>ROUND(E10/E$32*100,1)</f>
        <v/>
      </c>
      <c r="G10" s="73" t="e">
        <f>IF(F10&gt;F$32,(F10-100)*C10,0)</f>
        <v/>
      </c>
      <c r="H10" s="74" t="e">
        <f>G10/G$32*$H$2</f>
        <v/>
      </c>
    </row>
    <row r="11">
      <c r="A11" s="55"/>
      <c r="B11" s="63" t="s">
        <v>41</v>
      </c>
      <c r="C11" s="64">
        <v>34429</v>
      </c>
      <c r="D11" s="64">
        <v>49059</v>
      </c>
      <c r="E11" s="65" t="e">
        <f>D11/C11</f>
        <v/>
      </c>
      <c r="F11" s="66" t="e">
        <f>ROUND(E11/E$32*100,1)</f>
        <v/>
      </c>
      <c r="G11" s="67" t="e">
        <f>IF(F11&gt;F$32,(F11-100)*C11,0)</f>
        <v/>
      </c>
      <c r="H11" s="68" t="e">
        <f>G11/G$32*$H$2</f>
        <v/>
      </c>
    </row>
    <row r="12">
      <c r="A12" s="55"/>
      <c r="B12" s="69" t="s">
        <v>42</v>
      </c>
      <c r="C12" s="70">
        <v>40737</v>
      </c>
      <c r="D12" s="70">
        <v>27590</v>
      </c>
      <c r="E12" s="71" t="e">
        <f>D12/C12</f>
        <v/>
      </c>
      <c r="F12" s="72" t="e">
        <f>ROUND(E12/E$32*100,1)</f>
        <v/>
      </c>
      <c r="G12" s="73" t="e">
        <f>IF(F12&gt;F$32,(F12-100)*C12,0)</f>
        <v/>
      </c>
      <c r="H12" s="74" t="e">
        <f>G12/G$32*$H$2</f>
        <v/>
      </c>
    </row>
    <row r="13">
      <c r="A13" s="55"/>
      <c r="B13" s="63" t="s">
        <v>43</v>
      </c>
      <c r="C13" s="64">
        <v>38370</v>
      </c>
      <c r="D13" s="64">
        <v>68530</v>
      </c>
      <c r="E13" s="65" t="e">
        <f>D13/C13</f>
        <v/>
      </c>
      <c r="F13" s="66" t="e">
        <f>ROUND(E13/E$32*100,1)</f>
        <v/>
      </c>
      <c r="G13" s="67" t="e">
        <f>IF(F13&gt;F$32,(F13-100)*C13,0)</f>
        <v/>
      </c>
      <c r="H13" s="68" t="e">
        <f>G13/G$32*$H$2</f>
        <v/>
      </c>
    </row>
    <row r="14">
      <c r="A14" s="55"/>
      <c r="B14" s="69" t="s">
        <v>44</v>
      </c>
      <c r="C14" s="70">
        <v>110384</v>
      </c>
      <c r="D14" s="70">
        <v>23869</v>
      </c>
      <c r="E14" s="71" t="e">
        <f>D14/C14</f>
        <v/>
      </c>
      <c r="F14" s="72" t="e">
        <f>ROUND(E14/E$32*100,1)</f>
        <v/>
      </c>
      <c r="G14" s="73" t="e">
        <f>IF(F14&gt;F$32,(F14-100)*C14,0)</f>
        <v/>
      </c>
      <c r="H14" s="74" t="e">
        <f>G14/G$32*$H$2</f>
        <v/>
      </c>
    </row>
    <row r="15">
      <c r="A15" s="55"/>
      <c r="B15" s="63" t="s">
        <v>45</v>
      </c>
      <c r="C15" s="64">
        <v>268537</v>
      </c>
      <c r="D15" s="64">
        <v>167070</v>
      </c>
      <c r="E15" s="65" t="e">
        <f>D15/C15</f>
        <v/>
      </c>
      <c r="F15" s="66" t="e">
        <f>ROUND(E15/E$32*100,1)</f>
        <v/>
      </c>
      <c r="G15" s="67" t="e">
        <f>IF(F15&gt;F$32,(F15-100)*C15,0)</f>
        <v/>
      </c>
      <c r="H15" s="68" t="e">
        <f>G15/G$32*$H$2</f>
        <v/>
      </c>
    </row>
    <row r="16">
      <c r="A16" s="55"/>
      <c r="B16" s="69" t="s">
        <v>46</v>
      </c>
      <c r="C16" s="70">
        <v>251830</v>
      </c>
      <c r="D16" s="70">
        <v>79049</v>
      </c>
      <c r="E16" s="71" t="e">
        <f>D16/C16</f>
        <v/>
      </c>
      <c r="F16" s="72" t="e">
        <f>ROUND(E16/E$32*100,1)</f>
        <v/>
      </c>
      <c r="G16" s="73" t="e">
        <f>IF(F16&gt;F$32,(F16-100)*C16,0)</f>
        <v/>
      </c>
      <c r="H16" s="74" t="e">
        <f>G16/G$32*$H$2</f>
        <v/>
      </c>
    </row>
    <row r="17">
      <c r="A17" s="55"/>
      <c r="B17" s="63" t="s">
        <v>47</v>
      </c>
      <c r="C17" s="64">
        <v>186672</v>
      </c>
      <c r="D17" s="64">
        <v>3700</v>
      </c>
      <c r="E17" s="65" t="e">
        <f>D17/C17</f>
        <v/>
      </c>
      <c r="F17" s="66" t="e">
        <f>ROUND(E17/E$32*100,1)</f>
        <v/>
      </c>
      <c r="G17" s="67" t="e">
        <f>IF(F17&gt;F$32,(F17-100)*C17,0)</f>
        <v/>
      </c>
      <c r="H17" s="68" t="e">
        <f>G17/G$32*$H$2</f>
        <v/>
      </c>
    </row>
    <row r="18">
      <c r="A18" s="55"/>
      <c r="B18" s="69" t="s">
        <v>48</v>
      </c>
      <c r="C18" s="70">
        <v>271214</v>
      </c>
      <c r="D18" s="70">
        <v>51756</v>
      </c>
      <c r="E18" s="71" t="e">
        <f>D18/C18</f>
        <v/>
      </c>
      <c r="F18" s="72" t="e">
        <f>ROUND(E18/E$32*100,1)</f>
        <v/>
      </c>
      <c r="G18" s="73" t="e">
        <f>IF(F18&gt;F$32,(F18-100)*C18,0)</f>
        <v/>
      </c>
      <c r="H18" s="74" t="e">
        <f>G18/G$32*$H$2</f>
        <v/>
      </c>
    </row>
    <row r="19">
      <c r="A19" s="55"/>
      <c r="B19" s="63" t="s">
        <v>49</v>
      </c>
      <c r="C19" s="64">
        <v>75303</v>
      </c>
      <c r="D19" s="64">
        <v>29842</v>
      </c>
      <c r="E19" s="65" t="e">
        <f>D19/C19</f>
        <v/>
      </c>
      <c r="F19" s="66" t="e">
        <f>ROUND(E19/E$32*100,1)</f>
        <v/>
      </c>
      <c r="G19" s="67" t="e">
        <f>IF(F19&gt;F$32,(F19-100)*C19,0)</f>
        <v/>
      </c>
      <c r="H19" s="68" t="e">
        <f>G19/G$32*$H$2</f>
        <v/>
      </c>
    </row>
    <row r="20">
      <c r="A20" s="55"/>
      <c r="B20" s="69" t="s">
        <v>50</v>
      </c>
      <c r="C20" s="70">
        <v>53054</v>
      </c>
      <c r="D20" s="70">
        <v>24286</v>
      </c>
      <c r="E20" s="71" t="e">
        <f>D20/C20</f>
        <v/>
      </c>
      <c r="F20" s="72" t="e">
        <f>ROUND(E20/E$32*100,1)</f>
        <v/>
      </c>
      <c r="G20" s="73" t="e">
        <f>IF(F20&gt;F$32,(F20-100)*C20,0)</f>
        <v/>
      </c>
      <c r="H20" s="74" t="e">
        <f>G20/G$32*$H$2</f>
        <v/>
      </c>
    </row>
    <row r="21">
      <c r="A21" s="55"/>
      <c r="B21" s="63" t="s">
        <v>51</v>
      </c>
      <c r="C21" s="64">
        <v>15549</v>
      </c>
      <c r="D21" s="64">
        <v>17252</v>
      </c>
      <c r="E21" s="65" t="e">
        <f>D21/C21</f>
        <v/>
      </c>
      <c r="F21" s="66" t="e">
        <f>ROUND(E21/E$32*100,1)</f>
        <v/>
      </c>
      <c r="G21" s="67" t="e">
        <f>IF(F21&gt;F$32,(F21-100)*C21,0)</f>
        <v/>
      </c>
      <c r="H21" s="68" t="e">
        <f>G21/G$32*$H$2</f>
        <v/>
      </c>
    </row>
    <row r="22">
      <c r="A22" s="55"/>
      <c r="B22" s="69" t="s">
        <v>52</v>
      </c>
      <c r="C22" s="70">
        <v>471152</v>
      </c>
      <c r="D22" s="70">
        <v>202554</v>
      </c>
      <c r="E22" s="71" t="e">
        <f>D22/C22</f>
        <v/>
      </c>
      <c r="F22" s="72" t="e">
        <f>ROUND(E22/E$32*100,1)</f>
        <v/>
      </c>
      <c r="G22" s="73" t="e">
        <f>IF(F22&gt;F$32,(F22-100)*C22,0)</f>
        <v/>
      </c>
      <c r="H22" s="74" t="e">
        <f>G22/G$32*$H$2</f>
        <v/>
      </c>
    </row>
    <row r="23">
      <c r="A23" s="55"/>
      <c r="B23" s="63" t="s">
        <v>53</v>
      </c>
      <c r="C23" s="64">
        <v>190459</v>
      </c>
      <c r="D23" s="64">
        <v>710544</v>
      </c>
      <c r="E23" s="65" t="e">
        <f>D23/C23</f>
        <v/>
      </c>
      <c r="F23" s="66" t="e">
        <f>ROUND(E23/E$32*100,1)</f>
        <v/>
      </c>
      <c r="G23" s="67" t="e">
        <f>IF(F23&gt;F$32,(F23-100)*C23,0)</f>
        <v/>
      </c>
      <c r="H23" s="68" t="e">
        <f>G23/G$32*$H$2</f>
        <v/>
      </c>
    </row>
    <row r="24">
      <c r="A24" s="55"/>
      <c r="B24" s="69" t="s">
        <v>54</v>
      </c>
      <c r="C24" s="70">
        <v>591632</v>
      </c>
      <c r="D24" s="70">
        <v>140373</v>
      </c>
      <c r="E24" s="71" t="e">
        <f>D24/C24</f>
        <v/>
      </c>
      <c r="F24" s="72" t="e">
        <f>ROUND(E24/E$32*100,1)</f>
        <v/>
      </c>
      <c r="G24" s="73" t="e">
        <f>IF(F24&gt;F$32,(F24-100)*C24,0)</f>
        <v/>
      </c>
      <c r="H24" s="74" t="e">
        <f>G24/G$32*$H$2</f>
        <v/>
      </c>
    </row>
    <row r="25">
      <c r="A25" s="55"/>
      <c r="B25" s="63" t="s">
        <v>55</v>
      </c>
      <c r="C25" s="64">
        <v>241811</v>
      </c>
      <c r="D25" s="64">
        <v>99102</v>
      </c>
      <c r="E25" s="65" t="e">
        <f>D25/C25</f>
        <v/>
      </c>
      <c r="F25" s="66" t="e">
        <f>ROUND(E25/E$32*100,1)</f>
        <v/>
      </c>
      <c r="G25" s="67" t="e">
        <f>IF(F25&gt;F$32,(F25-100)*C25,0)</f>
        <v/>
      </c>
      <c r="H25" s="68" t="e">
        <f>G25/G$32*$H$2</f>
        <v/>
      </c>
    </row>
    <row r="26">
      <c r="A26" s="55"/>
      <c r="B26" s="69" t="s">
        <v>56</v>
      </c>
      <c r="C26" s="70">
        <v>332736</v>
      </c>
      <c r="D26" s="70">
        <v>281220</v>
      </c>
      <c r="E26" s="71" t="e">
        <f>D26/C26</f>
        <v/>
      </c>
      <c r="F26" s="72" t="e">
        <f>ROUND(E26/E$32*100,1)</f>
        <v/>
      </c>
      <c r="G26" s="73" t="e">
        <f>IF(F26&gt;F$32,(F26-100)*C26,0)</f>
        <v/>
      </c>
      <c r="H26" s="74" t="e">
        <f>G26/G$32*$H$2</f>
        <v/>
      </c>
    </row>
    <row r="27">
      <c r="A27" s="55"/>
      <c r="B27" s="63" t="s">
        <v>57</v>
      </c>
      <c r="C27" s="64">
        <v>688245</v>
      </c>
      <c r="D27" s="64">
        <v>321203</v>
      </c>
      <c r="E27" s="65" t="e">
        <f>D27/C27</f>
        <v/>
      </c>
      <c r="F27" s="66" t="e">
        <f>ROUND(E27/E$32*100,1)</f>
        <v/>
      </c>
      <c r="G27" s="67" t="e">
        <f>IF(F27&gt;F$32,(F27-100)*C27,0)</f>
        <v/>
      </c>
      <c r="H27" s="68" t="e">
        <f>G27/G$32*$H$2</f>
        <v/>
      </c>
    </row>
    <row r="28">
      <c r="A28" s="55"/>
      <c r="B28" s="69" t="s">
        <v>58</v>
      </c>
      <c r="C28" s="70">
        <v>303241</v>
      </c>
      <c r="D28" s="70">
        <v>522425</v>
      </c>
      <c r="E28" s="71" t="e">
        <f>D28/C28</f>
        <v/>
      </c>
      <c r="F28" s="72" t="e">
        <f>ROUND(E28/E$32*100,1)</f>
        <v/>
      </c>
      <c r="G28" s="73" t="e">
        <f>IF(F28&gt;F$32,(F28-100)*C28,0)</f>
        <v/>
      </c>
      <c r="H28" s="74" t="e">
        <f>G28/G$32*$H$2</f>
        <v/>
      </c>
    </row>
    <row r="29">
      <c r="A29" s="55"/>
      <c r="B29" s="63" t="s">
        <v>59</v>
      </c>
      <c r="C29" s="64">
        <v>170924</v>
      </c>
      <c r="D29" s="64">
        <v>80293</v>
      </c>
      <c r="E29" s="65" t="e">
        <f>D29/C29</f>
        <v/>
      </c>
      <c r="F29" s="66" t="e">
        <f>ROUND(E29/E$32*100,1)</f>
        <v/>
      </c>
      <c r="G29" s="67" t="e">
        <f>IF(F29&gt;F$32,(F29-100)*C29,0)</f>
        <v/>
      </c>
      <c r="H29" s="68" t="e">
        <f>G29/G$32*$H$2</f>
        <v/>
      </c>
    </row>
    <row r="30">
      <c r="A30" s="55"/>
      <c r="B30" s="69" t="s">
        <v>60</v>
      </c>
      <c r="C30" s="70">
        <v>446106</v>
      </c>
      <c r="D30" s="70">
        <v>28248</v>
      </c>
      <c r="E30" s="71" t="e">
        <f>D30/C30</f>
        <v/>
      </c>
      <c r="F30" s="72" t="e">
        <f>ROUND(E30/E$32*100,1)</f>
        <v/>
      </c>
      <c r="G30" s="73" t="e">
        <f>IF(F30&gt;F$32,(F30-100)*C30,0)</f>
        <v/>
      </c>
      <c r="H30" s="74" t="e">
        <f>G30/G$32*$H$2</f>
        <v/>
      </c>
    </row>
    <row r="31">
      <c r="A31" s="55"/>
      <c r="B31" s="63" t="s">
        <v>61</v>
      </c>
      <c r="C31" s="64">
        <v>69822</v>
      </c>
      <c r="D31" s="64">
        <v>83855</v>
      </c>
      <c r="E31" s="65" t="e">
        <f>D31/C31</f>
        <v/>
      </c>
      <c r="F31" s="66" t="e">
        <f>ROUND(E31/E$32*100,1)</f>
        <v/>
      </c>
      <c r="G31" s="67" t="e">
        <f>IF(F31&gt;F$32,(F31-100)*C31,0)</f>
        <v/>
      </c>
      <c r="H31" s="68" t="e">
        <f>G31/G$32*$H$2</f>
        <v/>
      </c>
    </row>
    <row r="32" ht="13.5" customHeight="1">
      <c r="B32" s="75" t="s">
        <v>62</v>
      </c>
      <c r="C32" s="76">
        <v>7701856</v>
      </c>
      <c r="D32" s="76">
        <v>4128457</v>
      </c>
      <c r="E32" s="77" t="e">
        <f>D32/C32</f>
        <v/>
      </c>
      <c r="F32" s="78" t="e">
        <f>ROUND(E32/E$32*100,1)</f>
        <v/>
      </c>
      <c r="G32" s="79" t="e">
        <f>SUM(G6:G31)</f>
        <v/>
      </c>
      <c r="H32" s="80" t="e">
        <f>SUM(H6:H31)</f>
        <v/>
      </c>
    </row>
    <row r="33">
      <c r="B33" s="81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 codeName="Sheet5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35"/>
    <col min="2" max="2" width="15.5703125" customWidth="1" style="36"/>
    <col min="3" max="6" width="16" customWidth="1" style="21"/>
    <col min="7" max="7" width="18.140625" customWidth="1" style="21"/>
  </cols>
  <sheetData>
    <row r="1" ht="23.25" customHeight="1">
      <c r="B1" s="87" t="s">
        <f>"GCC summary "&amp;Info!C30</f>
        <v>77</v>
      </c>
      <c r="C1" s="87"/>
      <c r="D1" s="87"/>
      <c r="G1" s="38">
        <f>Info!$C$28</f>
        <v>0</v>
      </c>
      <c r="J1" s="88"/>
      <c r="K1" s="88"/>
    </row>
    <row r="2" ht="15.75" customHeight="1">
      <c r="D2" s="89"/>
      <c r="E2" s="88"/>
      <c r="F2" s="90" t="s">
        <v>78</v>
      </c>
      <c r="G2" s="42">
        <v>352354806.821636</v>
      </c>
    </row>
    <row r="3" ht="9.75" customHeight="1">
      <c r="C3" s="91"/>
      <c r="D3" s="91"/>
      <c r="E3" s="91"/>
      <c r="F3" s="91"/>
      <c r="G3" s="91"/>
    </row>
    <row r="4">
      <c r="A4" s="92"/>
      <c r="B4" s="93" t="s">
        <v>79</v>
      </c>
      <c r="C4" s="93"/>
      <c r="D4" s="21"/>
      <c r="E4" s="21"/>
      <c r="F4" s="21"/>
      <c r="H4" s="21"/>
    </row>
    <row r="5" s="94" customFormat="1" ht="15" customHeight="1">
      <c r="A5" s="35"/>
      <c r="B5" s="45" t="s">
        <v>80</v>
      </c>
      <c r="C5" s="95" t="s">
        <v>81</v>
      </c>
      <c r="D5" s="95" t="s">
        <v>82</v>
      </c>
      <c r="E5" s="95" t="s">
        <v>83</v>
      </c>
      <c r="F5" s="95" t="s">
        <v>84</v>
      </c>
      <c r="G5" s="96" t="s">
        <f>"GCC total"</f>
        <v>85</v>
      </c>
    </row>
    <row r="6" s="94" customFormat="1">
      <c r="A6" s="55"/>
      <c r="B6" s="56" t="s">
        <v>36</v>
      </c>
      <c r="C6" s="60" t="e">
        <f>GCC_1!$H6</f>
        <v/>
      </c>
      <c r="D6" s="60" t="e">
        <f>GCC_2!$G6</f>
        <v/>
      </c>
      <c r="E6" s="60" t="e">
        <f>GCC_3!$H6</f>
        <v/>
      </c>
      <c r="F6" s="60" t="e">
        <f>GCC_4!$H6</f>
        <v/>
      </c>
      <c r="G6" s="97" t="e">
        <f>SUM(C6:F6)</f>
        <v/>
      </c>
      <c r="J6" s="98"/>
    </row>
    <row r="7" s="94" customFormat="1">
      <c r="A7" s="55"/>
      <c r="B7" s="63" t="s">
        <v>37</v>
      </c>
      <c r="C7" s="67" t="e">
        <f>GCC_1!$H7</f>
        <v/>
      </c>
      <c r="D7" s="67" t="e">
        <f>GCC_2!$G7</f>
        <v/>
      </c>
      <c r="E7" s="67" t="e">
        <f>GCC_3!$H7</f>
        <v/>
      </c>
      <c r="F7" s="67" t="e">
        <f>GCC_4!$H7</f>
        <v/>
      </c>
      <c r="G7" s="99" t="e">
        <f>SUM(C7:F7)</f>
        <v/>
      </c>
      <c r="J7" s="98"/>
    </row>
    <row r="8" s="94" customFormat="1">
      <c r="A8" s="55"/>
      <c r="B8" s="69" t="s">
        <v>38</v>
      </c>
      <c r="C8" s="73" t="e">
        <f>GCC_1!$H8</f>
        <v/>
      </c>
      <c r="D8" s="73" t="e">
        <f>GCC_2!$G8</f>
        <v/>
      </c>
      <c r="E8" s="73" t="e">
        <f>GCC_3!$H8</f>
        <v/>
      </c>
      <c r="F8" s="73" t="e">
        <f>GCC_4!$H8</f>
        <v/>
      </c>
      <c r="G8" s="100" t="e">
        <f>SUM(C8:F8)</f>
        <v/>
      </c>
      <c r="J8" s="98"/>
    </row>
    <row r="9" s="94" customFormat="1">
      <c r="A9" s="55"/>
      <c r="B9" s="63" t="s">
        <v>39</v>
      </c>
      <c r="C9" s="67" t="e">
        <f>GCC_1!$H9</f>
        <v/>
      </c>
      <c r="D9" s="67" t="e">
        <f>GCC_2!$G9</f>
        <v/>
      </c>
      <c r="E9" s="67" t="e">
        <f>GCC_3!$H9</f>
        <v/>
      </c>
      <c r="F9" s="67" t="e">
        <f>GCC_4!$H9</f>
        <v/>
      </c>
      <c r="G9" s="99" t="e">
        <f>SUM(C9:F9)</f>
        <v/>
      </c>
      <c r="J9" s="98"/>
    </row>
    <row r="10" s="94" customFormat="1">
      <c r="A10" s="55"/>
      <c r="B10" s="69" t="s">
        <v>40</v>
      </c>
      <c r="C10" s="73" t="e">
        <f>GCC_1!$H10</f>
        <v/>
      </c>
      <c r="D10" s="73" t="e">
        <f>GCC_2!$G10</f>
        <v/>
      </c>
      <c r="E10" s="73" t="e">
        <f>GCC_3!$H10</f>
        <v/>
      </c>
      <c r="F10" s="73" t="e">
        <f>GCC_4!$H10</f>
        <v/>
      </c>
      <c r="G10" s="100" t="e">
        <f>SUM(C10:F10)</f>
        <v/>
      </c>
      <c r="J10" s="98"/>
    </row>
    <row r="11" s="94" customFormat="1">
      <c r="A11" s="55"/>
      <c r="B11" s="63" t="s">
        <v>41</v>
      </c>
      <c r="C11" s="67" t="e">
        <f>GCC_1!$H11</f>
        <v/>
      </c>
      <c r="D11" s="67" t="e">
        <f>GCC_2!$G11</f>
        <v/>
      </c>
      <c r="E11" s="67" t="e">
        <f>GCC_3!$H11</f>
        <v/>
      </c>
      <c r="F11" s="67" t="e">
        <f>GCC_4!$H11</f>
        <v/>
      </c>
      <c r="G11" s="99" t="e">
        <f>SUM(C11:F11)</f>
        <v/>
      </c>
      <c r="J11" s="98"/>
    </row>
    <row r="12" s="94" customFormat="1">
      <c r="A12" s="55"/>
      <c r="B12" s="69" t="s">
        <v>42</v>
      </c>
      <c r="C12" s="73" t="e">
        <f>GCC_1!$H12</f>
        <v/>
      </c>
      <c r="D12" s="73" t="e">
        <f>GCC_2!$G12</f>
        <v/>
      </c>
      <c r="E12" s="73" t="e">
        <f>GCC_3!$H12</f>
        <v/>
      </c>
      <c r="F12" s="73" t="e">
        <f>GCC_4!$H12</f>
        <v/>
      </c>
      <c r="G12" s="100" t="e">
        <f>SUM(C12:F12)</f>
        <v/>
      </c>
      <c r="J12" s="98"/>
    </row>
    <row r="13" s="94" customFormat="1">
      <c r="A13" s="55"/>
      <c r="B13" s="63" t="s">
        <v>43</v>
      </c>
      <c r="C13" s="67" t="e">
        <f>GCC_1!$H13</f>
        <v/>
      </c>
      <c r="D13" s="67" t="e">
        <f>GCC_2!$G13</f>
        <v/>
      </c>
      <c r="E13" s="67" t="e">
        <f>GCC_3!$H13</f>
        <v/>
      </c>
      <c r="F13" s="67" t="e">
        <f>GCC_4!$H13</f>
        <v/>
      </c>
      <c r="G13" s="99" t="e">
        <f>SUM(C13:F13)</f>
        <v/>
      </c>
      <c r="J13" s="98"/>
    </row>
    <row r="14" s="94" customFormat="1">
      <c r="A14" s="55"/>
      <c r="B14" s="69" t="s">
        <v>44</v>
      </c>
      <c r="C14" s="73" t="e">
        <f>GCC_1!$H14</f>
        <v/>
      </c>
      <c r="D14" s="73" t="e">
        <f>GCC_2!$G14</f>
        <v/>
      </c>
      <c r="E14" s="73" t="e">
        <f>GCC_3!$H14</f>
        <v/>
      </c>
      <c r="F14" s="73" t="e">
        <f>GCC_4!$H14</f>
        <v/>
      </c>
      <c r="G14" s="100" t="e">
        <f>SUM(C14:F14)</f>
        <v/>
      </c>
      <c r="J14" s="98"/>
    </row>
    <row r="15" s="94" customFormat="1">
      <c r="A15" s="55"/>
      <c r="B15" s="63" t="s">
        <v>45</v>
      </c>
      <c r="C15" s="67" t="e">
        <f>GCC_1!$H15</f>
        <v/>
      </c>
      <c r="D15" s="67" t="e">
        <f>GCC_2!$G15</f>
        <v/>
      </c>
      <c r="E15" s="67" t="e">
        <f>GCC_3!$H15</f>
        <v/>
      </c>
      <c r="F15" s="67" t="e">
        <f>GCC_4!$H15</f>
        <v/>
      </c>
      <c r="G15" s="99" t="e">
        <f>SUM(C15:F15)</f>
        <v/>
      </c>
      <c r="J15" s="98"/>
    </row>
    <row r="16" s="94" customFormat="1">
      <c r="A16" s="55"/>
      <c r="B16" s="69" t="s">
        <v>46</v>
      </c>
      <c r="C16" s="73" t="e">
        <f>GCC_1!$H16</f>
        <v/>
      </c>
      <c r="D16" s="73" t="e">
        <f>GCC_2!$G16</f>
        <v/>
      </c>
      <c r="E16" s="73" t="e">
        <f>GCC_3!$H16</f>
        <v/>
      </c>
      <c r="F16" s="73" t="e">
        <f>GCC_4!$H16</f>
        <v/>
      </c>
      <c r="G16" s="100" t="e">
        <f>SUM(C16:F16)</f>
        <v/>
      </c>
      <c r="J16" s="98"/>
    </row>
    <row r="17" s="94" customFormat="1">
      <c r="A17" s="55"/>
      <c r="B17" s="63" t="s">
        <v>47</v>
      </c>
      <c r="C17" s="67" t="e">
        <f>GCC_1!$H17</f>
        <v/>
      </c>
      <c r="D17" s="67" t="e">
        <f>GCC_2!$G17</f>
        <v/>
      </c>
      <c r="E17" s="67" t="e">
        <f>GCC_3!$H17</f>
        <v/>
      </c>
      <c r="F17" s="67" t="e">
        <f>GCC_4!$H17</f>
        <v/>
      </c>
      <c r="G17" s="99" t="e">
        <f>SUM(C17:F17)</f>
        <v/>
      </c>
      <c r="J17" s="98"/>
    </row>
    <row r="18" s="94" customFormat="1">
      <c r="A18" s="55"/>
      <c r="B18" s="69" t="s">
        <v>48</v>
      </c>
      <c r="C18" s="73" t="e">
        <f>GCC_1!$H18</f>
        <v/>
      </c>
      <c r="D18" s="73" t="e">
        <f>GCC_2!$G18</f>
        <v/>
      </c>
      <c r="E18" s="73" t="e">
        <f>GCC_3!$H18</f>
        <v/>
      </c>
      <c r="F18" s="73" t="e">
        <f>GCC_4!$H18</f>
        <v/>
      </c>
      <c r="G18" s="100" t="e">
        <f>SUM(C18:F18)</f>
        <v/>
      </c>
      <c r="J18" s="98"/>
    </row>
    <row r="19" s="94" customFormat="1">
      <c r="A19" s="55"/>
      <c r="B19" s="63" t="s">
        <v>49</v>
      </c>
      <c r="C19" s="67" t="e">
        <f>GCC_1!$H19</f>
        <v/>
      </c>
      <c r="D19" s="67" t="e">
        <f>GCC_2!$G19</f>
        <v/>
      </c>
      <c r="E19" s="67" t="e">
        <f>GCC_3!$H19</f>
        <v/>
      </c>
      <c r="F19" s="67" t="e">
        <f>GCC_4!$H19</f>
        <v/>
      </c>
      <c r="G19" s="99" t="e">
        <f>SUM(C19:F19)</f>
        <v/>
      </c>
      <c r="J19" s="98"/>
    </row>
    <row r="20" s="94" customFormat="1">
      <c r="A20" s="55"/>
      <c r="B20" s="69" t="s">
        <v>50</v>
      </c>
      <c r="C20" s="73" t="e">
        <f>GCC_1!$H20</f>
        <v/>
      </c>
      <c r="D20" s="73" t="e">
        <f>GCC_2!$G20</f>
        <v/>
      </c>
      <c r="E20" s="73" t="e">
        <f>GCC_3!$H20</f>
        <v/>
      </c>
      <c r="F20" s="73" t="e">
        <f>GCC_4!$H20</f>
        <v/>
      </c>
      <c r="G20" s="100" t="e">
        <f>SUM(C20:F20)</f>
        <v/>
      </c>
      <c r="J20" s="98"/>
    </row>
    <row r="21" s="94" customFormat="1">
      <c r="A21" s="55"/>
      <c r="B21" s="63" t="s">
        <v>51</v>
      </c>
      <c r="C21" s="67" t="e">
        <f>GCC_1!$H21</f>
        <v/>
      </c>
      <c r="D21" s="67" t="e">
        <f>GCC_2!$G21</f>
        <v/>
      </c>
      <c r="E21" s="67" t="e">
        <f>GCC_3!$H21</f>
        <v/>
      </c>
      <c r="F21" s="67" t="e">
        <f>GCC_4!$H21</f>
        <v/>
      </c>
      <c r="G21" s="99" t="e">
        <f>SUM(C21:F21)</f>
        <v/>
      </c>
      <c r="J21" s="98"/>
    </row>
    <row r="22" s="94" customFormat="1">
      <c r="A22" s="55"/>
      <c r="B22" s="69" t="s">
        <v>52</v>
      </c>
      <c r="C22" s="73" t="e">
        <f>GCC_1!$H22</f>
        <v/>
      </c>
      <c r="D22" s="73" t="e">
        <f>GCC_2!$G22</f>
        <v/>
      </c>
      <c r="E22" s="73" t="e">
        <f>GCC_3!$H22</f>
        <v/>
      </c>
      <c r="F22" s="73" t="e">
        <f>GCC_4!$H22</f>
        <v/>
      </c>
      <c r="G22" s="100" t="e">
        <f>SUM(C22:F22)</f>
        <v/>
      </c>
      <c r="J22" s="98"/>
    </row>
    <row r="23" s="94" customFormat="1">
      <c r="A23" s="55"/>
      <c r="B23" s="63" t="s">
        <v>53</v>
      </c>
      <c r="C23" s="67" t="e">
        <f>GCC_1!$H23</f>
        <v/>
      </c>
      <c r="D23" s="67" t="e">
        <f>GCC_2!$G23</f>
        <v/>
      </c>
      <c r="E23" s="67" t="e">
        <f>GCC_3!$H23</f>
        <v/>
      </c>
      <c r="F23" s="67" t="e">
        <f>GCC_4!$H23</f>
        <v/>
      </c>
      <c r="G23" s="99" t="e">
        <f>SUM(C23:F23)</f>
        <v/>
      </c>
      <c r="J23" s="98"/>
    </row>
    <row r="24" s="94" customFormat="1">
      <c r="A24" s="55"/>
      <c r="B24" s="69" t="s">
        <v>54</v>
      </c>
      <c r="C24" s="73" t="e">
        <f>GCC_1!$H24</f>
        <v/>
      </c>
      <c r="D24" s="73" t="e">
        <f>GCC_2!$G24</f>
        <v/>
      </c>
      <c r="E24" s="73" t="e">
        <f>GCC_3!$H24</f>
        <v/>
      </c>
      <c r="F24" s="73" t="e">
        <f>GCC_4!$H24</f>
        <v/>
      </c>
      <c r="G24" s="100" t="e">
        <f>SUM(C24:F24)</f>
        <v/>
      </c>
      <c r="J24" s="98"/>
    </row>
    <row r="25" s="94" customFormat="1">
      <c r="A25" s="55"/>
      <c r="B25" s="63" t="s">
        <v>55</v>
      </c>
      <c r="C25" s="67" t="e">
        <f>GCC_1!$H25</f>
        <v/>
      </c>
      <c r="D25" s="67" t="e">
        <f>GCC_2!$G25</f>
        <v/>
      </c>
      <c r="E25" s="67" t="e">
        <f>GCC_3!$H25</f>
        <v/>
      </c>
      <c r="F25" s="67" t="e">
        <f>GCC_4!$H25</f>
        <v/>
      </c>
      <c r="G25" s="99" t="e">
        <f>SUM(C25:F25)</f>
        <v/>
      </c>
      <c r="J25" s="98"/>
    </row>
    <row r="26" s="94" customFormat="1">
      <c r="A26" s="55"/>
      <c r="B26" s="69" t="s">
        <v>56</v>
      </c>
      <c r="C26" s="73" t="e">
        <f>GCC_1!$H26</f>
        <v/>
      </c>
      <c r="D26" s="73" t="e">
        <f>GCC_2!$G26</f>
        <v/>
      </c>
      <c r="E26" s="73" t="e">
        <f>GCC_3!$H26</f>
        <v/>
      </c>
      <c r="F26" s="73" t="e">
        <f>GCC_4!$H26</f>
        <v/>
      </c>
      <c r="G26" s="100" t="e">
        <f>SUM(C26:F26)</f>
        <v/>
      </c>
      <c r="J26" s="98"/>
    </row>
    <row r="27" s="94" customFormat="1">
      <c r="A27" s="55"/>
      <c r="B27" s="63" t="s">
        <v>57</v>
      </c>
      <c r="C27" s="67" t="e">
        <f>GCC_1!$H27</f>
        <v/>
      </c>
      <c r="D27" s="67" t="e">
        <f>GCC_2!$G27</f>
        <v/>
      </c>
      <c r="E27" s="67" t="e">
        <f>GCC_3!$H27</f>
        <v/>
      </c>
      <c r="F27" s="67" t="e">
        <f>GCC_4!$H27</f>
        <v/>
      </c>
      <c r="G27" s="99" t="e">
        <f>SUM(C27:F27)</f>
        <v/>
      </c>
      <c r="J27" s="98"/>
    </row>
    <row r="28" s="94" customFormat="1">
      <c r="A28" s="55"/>
      <c r="B28" s="69" t="s">
        <v>58</v>
      </c>
      <c r="C28" s="73" t="e">
        <f>GCC_1!$H28</f>
        <v/>
      </c>
      <c r="D28" s="73" t="e">
        <f>GCC_2!$G28</f>
        <v/>
      </c>
      <c r="E28" s="73" t="e">
        <f>GCC_3!$H28</f>
        <v/>
      </c>
      <c r="F28" s="73" t="e">
        <f>GCC_4!$H28</f>
        <v/>
      </c>
      <c r="G28" s="100" t="e">
        <f>SUM(C28:F28)</f>
        <v/>
      </c>
      <c r="J28" s="98"/>
    </row>
    <row r="29" s="94" customFormat="1">
      <c r="A29" s="55"/>
      <c r="B29" s="63" t="s">
        <v>59</v>
      </c>
      <c r="C29" s="67" t="e">
        <f>GCC_1!$H29</f>
        <v/>
      </c>
      <c r="D29" s="67" t="e">
        <f>GCC_2!$G29</f>
        <v/>
      </c>
      <c r="E29" s="67" t="e">
        <f>GCC_3!$H29</f>
        <v/>
      </c>
      <c r="F29" s="67" t="e">
        <f>GCC_4!$H29</f>
        <v/>
      </c>
      <c r="G29" s="99" t="e">
        <f>SUM(C29:F29)</f>
        <v/>
      </c>
      <c r="J29" s="98"/>
    </row>
    <row r="30" s="94" customFormat="1">
      <c r="A30" s="55"/>
      <c r="B30" s="69" t="s">
        <v>60</v>
      </c>
      <c r="C30" s="73" t="e">
        <f>GCC_1!$H30</f>
        <v/>
      </c>
      <c r="D30" s="73" t="e">
        <f>GCC_2!$G30</f>
        <v/>
      </c>
      <c r="E30" s="73" t="e">
        <f>GCC_3!$H30</f>
        <v/>
      </c>
      <c r="F30" s="73" t="e">
        <f>GCC_4!$H30</f>
        <v/>
      </c>
      <c r="G30" s="100" t="e">
        <f>SUM(C30:F30)</f>
        <v/>
      </c>
      <c r="J30" s="98"/>
    </row>
    <row r="31" s="94" customFormat="1">
      <c r="A31" s="55"/>
      <c r="B31" s="63" t="s">
        <v>61</v>
      </c>
      <c r="C31" s="67" t="e">
        <f>GCC_1!$H31</f>
        <v/>
      </c>
      <c r="D31" s="67" t="e">
        <f>GCC_2!$G31</f>
        <v/>
      </c>
      <c r="E31" s="67" t="e">
        <f>GCC_3!$H31</f>
        <v/>
      </c>
      <c r="F31" s="67" t="e">
        <f>GCC_4!$H31</f>
        <v/>
      </c>
      <c r="G31" s="99" t="e">
        <f>SUM(C31:F31)</f>
        <v/>
      </c>
      <c r="J31" s="98"/>
    </row>
    <row r="32" s="94" customFormat="1" ht="15" customHeight="1">
      <c r="A32" s="35"/>
      <c r="B32" s="75" t="s">
        <v>62</v>
      </c>
      <c r="C32" s="79" t="e">
        <f>SUM(C6:C31)</f>
        <v/>
      </c>
      <c r="D32" s="79" t="e">
        <f>SUM(D6:D31)</f>
        <v/>
      </c>
      <c r="E32" s="79" t="e">
        <f>SUM(E6:E31)</f>
        <v/>
      </c>
      <c r="F32" s="79" t="e">
        <f>SUM(F6:F31)</f>
        <v/>
      </c>
      <c r="G32" s="101" t="e">
        <f>SUM(G6:G31)</f>
        <v/>
      </c>
      <c r="J32" s="102"/>
    </row>
    <row r="33">
      <c r="B33" s="81"/>
      <c r="C33" s="21"/>
      <c r="D33" s="21"/>
      <c r="E33" s="21"/>
      <c r="F33" s="21"/>
      <c r="G33" s="21"/>
      <c r="H33" s="21"/>
    </row>
    <row r="34">
      <c r="C34" s="21"/>
      <c r="D34" s="21"/>
      <c r="E34" s="21"/>
      <c r="F34" s="21"/>
      <c r="G34" s="21"/>
      <c r="H34" s="21"/>
    </row>
    <row r="35">
      <c r="C35" s="21"/>
      <c r="D35" s="21"/>
      <c r="E35" s="21"/>
      <c r="F35" s="21"/>
      <c r="G35" s="21"/>
      <c r="H35" s="21"/>
    </row>
    <row r="36">
      <c r="C36" s="21"/>
      <c r="D36" s="21"/>
      <c r="E36" s="21"/>
      <c r="F36" s="21"/>
      <c r="G36" s="21"/>
      <c r="H36" s="21"/>
    </row>
    <row r="37">
      <c r="C37" s="21"/>
      <c r="D37" s="21"/>
      <c r="E37" s="21"/>
      <c r="F37" s="21"/>
      <c r="G37" s="21"/>
      <c r="H37" s="21"/>
    </row>
  </sheetData>
  <conditionalFormatting sqref="G2">
    <cfRule type="expression" dxfId="0" operator="notContains" priority="1" stopIfTrue="1">
      <formula>ISBLANK(G2)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U80820015</cp:lastModifiedBy>
  <dcterms:created xsi:type="dcterms:W3CDTF">2010-11-03T16:49:36Z</dcterms:created>
  <dcterms:modified xsi:type="dcterms:W3CDTF">2012-04-16T07:22:11Z</dcterms:modified>
  <cp:lastPrinted>2011-12-23T15:36:35Z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