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7\Datenbank\Dateien\D\"/>
    </mc:Choice>
  </mc:AlternateContent>
  <bookViews>
    <workbookView xWindow="-15" yWindow="-120" windowWidth="20730" windowHeight="6030"/>
  </bookViews>
  <sheets>
    <sheet name="Info" sheetId="1" r:id="rId1"/>
    <sheet name="GLA_1" sheetId="2" r:id="rId2"/>
    <sheet name="GLA_2" sheetId="3" r:id="rId3"/>
    <sheet name="GLA_3" sheetId="4" r:id="rId4"/>
    <sheet name="GLA_4" sheetId="5" r:id="rId5"/>
    <sheet name="Total_GLA" sheetId="6" r:id="rId6"/>
  </sheets>
  <calcPr calcId="152511"/>
</workbook>
</file>

<file path=xl/calcChain.xml><?xml version="1.0" encoding="utf-8"?>
<calcChain xmlns="http://schemas.openxmlformats.org/spreadsheetml/2006/main">
  <c r="G5" i="6" l="1"/>
  <c r="G1" i="6"/>
  <c r="B1" i="6"/>
  <c r="E32" i="5"/>
  <c r="F32" i="5" s="1"/>
  <c r="E31" i="5"/>
  <c r="F31" i="5" s="1"/>
  <c r="E30" i="5"/>
  <c r="F30" i="5" s="1"/>
  <c r="G30" i="5" s="1"/>
  <c r="E29" i="5"/>
  <c r="F29" i="5" s="1"/>
  <c r="E28" i="5"/>
  <c r="F28" i="5" s="1"/>
  <c r="G28" i="5" s="1"/>
  <c r="E27" i="5"/>
  <c r="F27" i="5" s="1"/>
  <c r="E26" i="5"/>
  <c r="F26" i="5" s="1"/>
  <c r="G26" i="5" s="1"/>
  <c r="E25" i="5"/>
  <c r="F25" i="5" s="1"/>
  <c r="E24" i="5"/>
  <c r="F24" i="5" s="1"/>
  <c r="G24" i="5" s="1"/>
  <c r="E23" i="5"/>
  <c r="F23" i="5" s="1"/>
  <c r="E22" i="5"/>
  <c r="F22" i="5" s="1"/>
  <c r="G22" i="5" s="1"/>
  <c r="E21" i="5"/>
  <c r="F21" i="5" s="1"/>
  <c r="E20" i="5"/>
  <c r="F20" i="5" s="1"/>
  <c r="G20" i="5" s="1"/>
  <c r="E19" i="5"/>
  <c r="F19" i="5" s="1"/>
  <c r="E18" i="5"/>
  <c r="F18" i="5" s="1"/>
  <c r="G18" i="5" s="1"/>
  <c r="E17" i="5"/>
  <c r="F17" i="5" s="1"/>
  <c r="E16" i="5"/>
  <c r="F16" i="5" s="1"/>
  <c r="G16" i="5" s="1"/>
  <c r="E15" i="5"/>
  <c r="F15" i="5" s="1"/>
  <c r="E14" i="5"/>
  <c r="F14" i="5" s="1"/>
  <c r="G14" i="5" s="1"/>
  <c r="E13" i="5"/>
  <c r="F13" i="5" s="1"/>
  <c r="E12" i="5"/>
  <c r="F12" i="5" s="1"/>
  <c r="G12" i="5" s="1"/>
  <c r="E11" i="5"/>
  <c r="F11" i="5" s="1"/>
  <c r="E10" i="5"/>
  <c r="F10" i="5" s="1"/>
  <c r="G10" i="5" s="1"/>
  <c r="E9" i="5"/>
  <c r="F9" i="5" s="1"/>
  <c r="E8" i="5"/>
  <c r="F8" i="5" s="1"/>
  <c r="G8" i="5" s="1"/>
  <c r="E7" i="5"/>
  <c r="F7" i="5" s="1"/>
  <c r="E6" i="5"/>
  <c r="F6" i="5" s="1"/>
  <c r="G6" i="5" s="1"/>
  <c r="H2" i="5"/>
  <c r="B2" i="5"/>
  <c r="H1" i="5"/>
  <c r="D31" i="4"/>
  <c r="E31" i="4" s="1"/>
  <c r="E30" i="4"/>
  <c r="D30" i="4"/>
  <c r="E29" i="4"/>
  <c r="D29" i="4"/>
  <c r="D28" i="4"/>
  <c r="E28" i="4" s="1"/>
  <c r="D27" i="4"/>
  <c r="E27" i="4" s="1"/>
  <c r="E26" i="4"/>
  <c r="D26" i="4"/>
  <c r="E25" i="4"/>
  <c r="D25" i="4"/>
  <c r="D24" i="4"/>
  <c r="E24" i="4" s="1"/>
  <c r="D23" i="4"/>
  <c r="E23" i="4" s="1"/>
  <c r="E22" i="4"/>
  <c r="D22" i="4"/>
  <c r="E21" i="4"/>
  <c r="D21" i="4"/>
  <c r="D20" i="4"/>
  <c r="E20" i="4" s="1"/>
  <c r="E19" i="4"/>
  <c r="D19" i="4"/>
  <c r="E18" i="4"/>
  <c r="D18" i="4"/>
  <c r="E17" i="4"/>
  <c r="D17" i="4"/>
  <c r="D16" i="4"/>
  <c r="E16" i="4" s="1"/>
  <c r="D15" i="4"/>
  <c r="E15" i="4" s="1"/>
  <c r="E14" i="4"/>
  <c r="D14" i="4"/>
  <c r="E13" i="4"/>
  <c r="D13" i="4"/>
  <c r="D12" i="4"/>
  <c r="E12" i="4" s="1"/>
  <c r="E11" i="4"/>
  <c r="D11" i="4"/>
  <c r="E10" i="4"/>
  <c r="D10" i="4"/>
  <c r="E9" i="4"/>
  <c r="D9" i="4"/>
  <c r="D8" i="4"/>
  <c r="E8" i="4" s="1"/>
  <c r="E7" i="4"/>
  <c r="D7" i="4"/>
  <c r="D6" i="4"/>
  <c r="E6" i="4" s="1"/>
  <c r="D5" i="4"/>
  <c r="H2" i="4"/>
  <c r="B2" i="4"/>
  <c r="H1" i="4"/>
  <c r="E32" i="3"/>
  <c r="E31" i="3"/>
  <c r="F31" i="3" s="1"/>
  <c r="F30" i="3"/>
  <c r="E30" i="3"/>
  <c r="E29" i="3"/>
  <c r="F29" i="3" s="1"/>
  <c r="F28" i="3"/>
  <c r="E28" i="3"/>
  <c r="E27" i="3"/>
  <c r="F27" i="3" s="1"/>
  <c r="F26" i="3"/>
  <c r="E26" i="3"/>
  <c r="E25" i="3"/>
  <c r="F25" i="3" s="1"/>
  <c r="F24" i="3"/>
  <c r="E24" i="3"/>
  <c r="E23" i="3"/>
  <c r="F23" i="3" s="1"/>
  <c r="F22" i="3"/>
  <c r="E22" i="3"/>
  <c r="E21" i="3"/>
  <c r="F21" i="3" s="1"/>
  <c r="F20" i="3"/>
  <c r="E20" i="3"/>
  <c r="E19" i="3"/>
  <c r="F19" i="3" s="1"/>
  <c r="F18" i="3"/>
  <c r="E18" i="3"/>
  <c r="E17" i="3"/>
  <c r="F17" i="3" s="1"/>
  <c r="F16" i="3"/>
  <c r="E16" i="3"/>
  <c r="E15" i="3"/>
  <c r="F15" i="3" s="1"/>
  <c r="G15" i="3" s="1"/>
  <c r="D15" i="6" s="1"/>
  <c r="F14" i="3"/>
  <c r="E14" i="3"/>
  <c r="E13" i="3"/>
  <c r="F13" i="3" s="1"/>
  <c r="G13" i="3" s="1"/>
  <c r="D13" i="6" s="1"/>
  <c r="F12" i="3"/>
  <c r="E12" i="3"/>
  <c r="E11" i="3"/>
  <c r="F11" i="3" s="1"/>
  <c r="F10" i="3"/>
  <c r="E10" i="3"/>
  <c r="E9" i="3"/>
  <c r="F9" i="3" s="1"/>
  <c r="F8" i="3"/>
  <c r="E8" i="3"/>
  <c r="E7" i="3"/>
  <c r="F7" i="3" s="1"/>
  <c r="G7" i="3" s="1"/>
  <c r="D7" i="6" s="1"/>
  <c r="F6" i="3"/>
  <c r="F32" i="3" s="1"/>
  <c r="G29" i="3" s="1"/>
  <c r="D29" i="6" s="1"/>
  <c r="E6" i="3"/>
  <c r="G2" i="3"/>
  <c r="B2" i="3"/>
  <c r="G1" i="3"/>
  <c r="E32" i="2"/>
  <c r="F32" i="2" s="1"/>
  <c r="E31" i="2"/>
  <c r="F31" i="2" s="1"/>
  <c r="G31" i="2" s="1"/>
  <c r="E30" i="2"/>
  <c r="F30" i="2" s="1"/>
  <c r="G30" i="2" s="1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F25" i="2"/>
  <c r="G25" i="2" s="1"/>
  <c r="E25" i="2"/>
  <c r="E24" i="2"/>
  <c r="F24" i="2" s="1"/>
  <c r="G24" i="2" s="1"/>
  <c r="E23" i="2"/>
  <c r="F23" i="2" s="1"/>
  <c r="G23" i="2" s="1"/>
  <c r="E22" i="2"/>
  <c r="F22" i="2" s="1"/>
  <c r="G22" i="2" s="1"/>
  <c r="F21" i="2"/>
  <c r="G21" i="2" s="1"/>
  <c r="E21" i="2"/>
  <c r="E20" i="2"/>
  <c r="F20" i="2" s="1"/>
  <c r="G20" i="2" s="1"/>
  <c r="E19" i="2"/>
  <c r="F19" i="2" s="1"/>
  <c r="G19" i="2" s="1"/>
  <c r="E18" i="2"/>
  <c r="F18" i="2" s="1"/>
  <c r="G18" i="2" s="1"/>
  <c r="F17" i="2"/>
  <c r="G17" i="2" s="1"/>
  <c r="E17" i="2"/>
  <c r="E16" i="2"/>
  <c r="F16" i="2" s="1"/>
  <c r="G16" i="2" s="1"/>
  <c r="E15" i="2"/>
  <c r="F15" i="2" s="1"/>
  <c r="G15" i="2" s="1"/>
  <c r="E14" i="2"/>
  <c r="F14" i="2" s="1"/>
  <c r="G14" i="2" s="1"/>
  <c r="F13" i="2"/>
  <c r="G13" i="2" s="1"/>
  <c r="E13" i="2"/>
  <c r="E12" i="2"/>
  <c r="F12" i="2" s="1"/>
  <c r="G12" i="2" s="1"/>
  <c r="E11" i="2"/>
  <c r="F11" i="2" s="1"/>
  <c r="G11" i="2" s="1"/>
  <c r="E10" i="2"/>
  <c r="F10" i="2" s="1"/>
  <c r="G10" i="2" s="1"/>
  <c r="F9" i="2"/>
  <c r="G9" i="2" s="1"/>
  <c r="E9" i="2"/>
  <c r="E8" i="2"/>
  <c r="F8" i="2" s="1"/>
  <c r="G8" i="2" s="1"/>
  <c r="E7" i="2"/>
  <c r="F7" i="2" s="1"/>
  <c r="G7" i="2" s="1"/>
  <c r="E6" i="2"/>
  <c r="F6" i="2" s="1"/>
  <c r="G6" i="2" s="1"/>
  <c r="H2" i="2"/>
  <c r="B2" i="2"/>
  <c r="H1" i="2"/>
  <c r="A6" i="1"/>
  <c r="H17" i="2" l="1"/>
  <c r="C17" i="6" s="1"/>
  <c r="H31" i="2"/>
  <c r="C31" i="6" s="1"/>
  <c r="G21" i="3"/>
  <c r="D21" i="6" s="1"/>
  <c r="H14" i="2"/>
  <c r="C14" i="6" s="1"/>
  <c r="H12" i="2"/>
  <c r="C12" i="6" s="1"/>
  <c r="H21" i="2"/>
  <c r="C21" i="6" s="1"/>
  <c r="H28" i="2"/>
  <c r="C28" i="6" s="1"/>
  <c r="G11" i="3"/>
  <c r="D11" i="6" s="1"/>
  <c r="G19" i="3"/>
  <c r="D19" i="6" s="1"/>
  <c r="H10" i="2"/>
  <c r="C10" i="6" s="1"/>
  <c r="H30" i="2"/>
  <c r="C30" i="6" s="1"/>
  <c r="H6" i="2"/>
  <c r="G32" i="2"/>
  <c r="H7" i="2" s="1"/>
  <c r="C7" i="6" s="1"/>
  <c r="H16" i="2"/>
  <c r="C16" i="6" s="1"/>
  <c r="H19" i="2"/>
  <c r="C19" i="6" s="1"/>
  <c r="H22" i="2"/>
  <c r="C22" i="6" s="1"/>
  <c r="H29" i="2"/>
  <c r="C29" i="6" s="1"/>
  <c r="G9" i="3"/>
  <c r="D9" i="6" s="1"/>
  <c r="G17" i="3"/>
  <c r="D17" i="6" s="1"/>
  <c r="G25" i="3"/>
  <c r="D25" i="6" s="1"/>
  <c r="G8" i="3"/>
  <c r="D8" i="6" s="1"/>
  <c r="G12" i="3"/>
  <c r="D12" i="6" s="1"/>
  <c r="G20" i="3"/>
  <c r="D20" i="6" s="1"/>
  <c r="G22" i="3"/>
  <c r="D22" i="6" s="1"/>
  <c r="G23" i="3"/>
  <c r="D23" i="6" s="1"/>
  <c r="G6" i="3"/>
  <c r="G14" i="3"/>
  <c r="D14" i="6" s="1"/>
  <c r="G18" i="3"/>
  <c r="D18" i="6" s="1"/>
  <c r="G28" i="3"/>
  <c r="D28" i="6" s="1"/>
  <c r="G30" i="3"/>
  <c r="D30" i="6" s="1"/>
  <c r="G10" i="3"/>
  <c r="D10" i="6" s="1"/>
  <c r="G16" i="3"/>
  <c r="D16" i="6" s="1"/>
  <c r="G27" i="3"/>
  <c r="D27" i="6" s="1"/>
  <c r="G24" i="3"/>
  <c r="D24" i="6" s="1"/>
  <c r="G26" i="3"/>
  <c r="D26" i="6" s="1"/>
  <c r="G31" i="3"/>
  <c r="D31" i="6" s="1"/>
  <c r="D32" i="4"/>
  <c r="E32" i="4" s="1"/>
  <c r="F23" i="4" s="1"/>
  <c r="G7" i="5"/>
  <c r="G9" i="5"/>
  <c r="G11" i="5"/>
  <c r="G13" i="5"/>
  <c r="G15" i="5"/>
  <c r="G17" i="5"/>
  <c r="G19" i="5"/>
  <c r="G21" i="5"/>
  <c r="G23" i="5"/>
  <c r="G25" i="5"/>
  <c r="G27" i="5"/>
  <c r="G29" i="5"/>
  <c r="G31" i="5"/>
  <c r="F31" i="4" l="1"/>
  <c r="G31" i="4" s="1"/>
  <c r="F22" i="4"/>
  <c r="G22" i="4" s="1"/>
  <c r="H11" i="2"/>
  <c r="C11" i="6" s="1"/>
  <c r="F32" i="4"/>
  <c r="G23" i="4" s="1"/>
  <c r="F25" i="4"/>
  <c r="G25" i="4" s="1"/>
  <c r="F18" i="4"/>
  <c r="F17" i="4"/>
  <c r="F13" i="4"/>
  <c r="G13" i="4" s="1"/>
  <c r="F29" i="4"/>
  <c r="G29" i="4" s="1"/>
  <c r="F21" i="4"/>
  <c r="F16" i="4"/>
  <c r="D6" i="6"/>
  <c r="D32" i="6" s="1"/>
  <c r="G32" i="3"/>
  <c r="F9" i="4"/>
  <c r="C6" i="6"/>
  <c r="F24" i="4"/>
  <c r="G24" i="4" s="1"/>
  <c r="G32" i="5"/>
  <c r="F8" i="4"/>
  <c r="G8" i="4" s="1"/>
  <c r="F12" i="4"/>
  <c r="F7" i="4"/>
  <c r="G7" i="4" s="1"/>
  <c r="F14" i="4"/>
  <c r="G14" i="4" s="1"/>
  <c r="F6" i="4"/>
  <c r="G6" i="4" s="1"/>
  <c r="H25" i="5"/>
  <c r="F25" i="6" s="1"/>
  <c r="F20" i="4"/>
  <c r="G20" i="4" s="1"/>
  <c r="F30" i="4"/>
  <c r="G30" i="4" s="1"/>
  <c r="F28" i="4"/>
  <c r="G28" i="4" s="1"/>
  <c r="F10" i="4"/>
  <c r="G10" i="4" s="1"/>
  <c r="F19" i="4"/>
  <c r="G19" i="4" s="1"/>
  <c r="H25" i="2"/>
  <c r="C25" i="6" s="1"/>
  <c r="H9" i="2"/>
  <c r="C9" i="6" s="1"/>
  <c r="H26" i="2"/>
  <c r="C26" i="6" s="1"/>
  <c r="H18" i="2"/>
  <c r="C18" i="6" s="1"/>
  <c r="H8" i="2"/>
  <c r="C8" i="6" s="1"/>
  <c r="H27" i="2"/>
  <c r="C27" i="6" s="1"/>
  <c r="H23" i="2"/>
  <c r="C23" i="6" s="1"/>
  <c r="F26" i="4"/>
  <c r="G26" i="4" s="1"/>
  <c r="H23" i="5"/>
  <c r="F23" i="6" s="1"/>
  <c r="F11" i="4"/>
  <c r="G11" i="4" s="1"/>
  <c r="F27" i="4"/>
  <c r="G27" i="4" s="1"/>
  <c r="F15" i="4"/>
  <c r="G15" i="4" s="1"/>
  <c r="H13" i="2"/>
  <c r="C13" i="6" s="1"/>
  <c r="H15" i="2"/>
  <c r="C15" i="6" s="1"/>
  <c r="H20" i="2"/>
  <c r="C20" i="6" s="1"/>
  <c r="H24" i="2"/>
  <c r="C24" i="6" s="1"/>
  <c r="H28" i="5" l="1"/>
  <c r="F28" i="6" s="1"/>
  <c r="H10" i="5"/>
  <c r="F10" i="6" s="1"/>
  <c r="H26" i="5"/>
  <c r="F26" i="6" s="1"/>
  <c r="H16" i="5"/>
  <c r="F16" i="6" s="1"/>
  <c r="H22" i="5"/>
  <c r="F22" i="6" s="1"/>
  <c r="H14" i="5"/>
  <c r="F14" i="6" s="1"/>
  <c r="H30" i="5"/>
  <c r="F30" i="6" s="1"/>
  <c r="H24" i="5"/>
  <c r="F24" i="6" s="1"/>
  <c r="H6" i="5"/>
  <c r="H20" i="5"/>
  <c r="F20" i="6" s="1"/>
  <c r="H8" i="5"/>
  <c r="F8" i="6" s="1"/>
  <c r="H18" i="5"/>
  <c r="F18" i="6" s="1"/>
  <c r="H12" i="5"/>
  <c r="F12" i="6" s="1"/>
  <c r="H32" i="2"/>
  <c r="C32" i="6"/>
  <c r="H19" i="5"/>
  <c r="F19" i="6" s="1"/>
  <c r="H21" i="5"/>
  <c r="F21" i="6" s="1"/>
  <c r="H7" i="5"/>
  <c r="F7" i="6" s="1"/>
  <c r="H9" i="5"/>
  <c r="F9" i="6" s="1"/>
  <c r="G12" i="4"/>
  <c r="H11" i="5"/>
  <c r="F11" i="6" s="1"/>
  <c r="G16" i="4"/>
  <c r="G17" i="4"/>
  <c r="H29" i="5"/>
  <c r="F29" i="6" s="1"/>
  <c r="H31" i="5"/>
  <c r="F31" i="6" s="1"/>
  <c r="H13" i="5"/>
  <c r="F13" i="6" s="1"/>
  <c r="H15" i="5"/>
  <c r="F15" i="6" s="1"/>
  <c r="H17" i="5"/>
  <c r="F17" i="6" s="1"/>
  <c r="H27" i="5"/>
  <c r="F27" i="6" s="1"/>
  <c r="G9" i="4"/>
  <c r="G21" i="4"/>
  <c r="G18" i="4"/>
  <c r="G32" i="4" l="1"/>
  <c r="H21" i="4" s="1"/>
  <c r="E21" i="6" s="1"/>
  <c r="G21" i="6" s="1"/>
  <c r="F6" i="6"/>
  <c r="F32" i="6" s="1"/>
  <c r="H32" i="5"/>
  <c r="H12" i="4" l="1"/>
  <c r="E12" i="6" s="1"/>
  <c r="G12" i="6" s="1"/>
  <c r="H16" i="4"/>
  <c r="E16" i="6" s="1"/>
  <c r="G16" i="6" s="1"/>
  <c r="H23" i="4"/>
  <c r="E23" i="6" s="1"/>
  <c r="G23" i="6" s="1"/>
  <c r="H7" i="4"/>
  <c r="E7" i="6" s="1"/>
  <c r="G7" i="6" s="1"/>
  <c r="H27" i="4"/>
  <c r="E27" i="6" s="1"/>
  <c r="G27" i="6" s="1"/>
  <c r="H6" i="4"/>
  <c r="H22" i="4"/>
  <c r="E22" i="6" s="1"/>
  <c r="G22" i="6" s="1"/>
  <c r="H10" i="4"/>
  <c r="E10" i="6" s="1"/>
  <c r="G10" i="6" s="1"/>
  <c r="H11" i="4"/>
  <c r="E11" i="6" s="1"/>
  <c r="G11" i="6" s="1"/>
  <c r="H26" i="4"/>
  <c r="E26" i="6" s="1"/>
  <c r="G26" i="6" s="1"/>
  <c r="H29" i="4"/>
  <c r="E29" i="6" s="1"/>
  <c r="G29" i="6" s="1"/>
  <c r="H13" i="4"/>
  <c r="E13" i="6" s="1"/>
  <c r="G13" i="6" s="1"/>
  <c r="H30" i="4"/>
  <c r="E30" i="6" s="1"/>
  <c r="G30" i="6" s="1"/>
  <c r="H15" i="4"/>
  <c r="E15" i="6" s="1"/>
  <c r="G15" i="6" s="1"/>
  <c r="H28" i="4"/>
  <c r="E28" i="6" s="1"/>
  <c r="G28" i="6" s="1"/>
  <c r="H25" i="4"/>
  <c r="E25" i="6" s="1"/>
  <c r="G25" i="6" s="1"/>
  <c r="H24" i="4"/>
  <c r="E24" i="6" s="1"/>
  <c r="G24" i="6" s="1"/>
  <c r="H20" i="4"/>
  <c r="E20" i="6" s="1"/>
  <c r="G20" i="6" s="1"/>
  <c r="H14" i="4"/>
  <c r="E14" i="6" s="1"/>
  <c r="G14" i="6" s="1"/>
  <c r="H31" i="4"/>
  <c r="E31" i="6" s="1"/>
  <c r="G31" i="6" s="1"/>
  <c r="H19" i="4"/>
  <c r="E19" i="6" s="1"/>
  <c r="G19" i="6" s="1"/>
  <c r="H8" i="4"/>
  <c r="E8" i="6" s="1"/>
  <c r="G8" i="6" s="1"/>
  <c r="H18" i="4"/>
  <c r="E18" i="6" s="1"/>
  <c r="G18" i="6" s="1"/>
  <c r="H9" i="4"/>
  <c r="E9" i="6" s="1"/>
  <c r="G9" i="6" s="1"/>
  <c r="H17" i="4"/>
  <c r="E17" i="6" s="1"/>
  <c r="G17" i="6" s="1"/>
  <c r="E6" i="6" l="1"/>
  <c r="H32" i="4"/>
  <c r="E32" i="6" l="1"/>
  <c r="G6" i="6"/>
  <c r="G32" i="6" s="1"/>
</calcChain>
</file>

<file path=xl/sharedStrings.xml><?xml version="1.0" encoding="utf-8"?>
<sst xmlns="http://schemas.openxmlformats.org/spreadsheetml/2006/main" count="209" uniqueCount="83">
  <si>
    <t>Berechnung der Auszahlungsbeträge</t>
  </si>
  <si>
    <t>Geografisch-topografischer</t>
  </si>
  <si>
    <t>Lastenausgleich (GLA)</t>
  </si>
  <si>
    <t>Arbeitsblatt</t>
  </si>
  <si>
    <t>Inhalt</t>
  </si>
  <si>
    <t>GLA_1</t>
  </si>
  <si>
    <t>Siedlungshöhe (1/3 der GLA Dotation)</t>
  </si>
  <si>
    <t>GLA_2</t>
  </si>
  <si>
    <t>Steilheit des Geländes (1/3 der GLA Dotation)</t>
  </si>
  <si>
    <t>GLA_3</t>
  </si>
  <si>
    <t>Siedlungsstruktur  (1/6 der GLA Dotation)</t>
  </si>
  <si>
    <t>GLA_4</t>
  </si>
  <si>
    <t>Geringe Bevölkerungsdichte (1/6 der GLA Dotation)</t>
  </si>
  <si>
    <t>Total_GLA</t>
  </si>
  <si>
    <t>Zahlungen GLA</t>
  </si>
  <si>
    <t>Produktion</t>
  </si>
  <si>
    <t>Umgebung</t>
  </si>
  <si>
    <t>Typ</t>
  </si>
  <si>
    <t>Berechnung</t>
  </si>
  <si>
    <t>WS</t>
  </si>
  <si>
    <t>FA_2018_20170823</t>
  </si>
  <si>
    <t>SWS</t>
  </si>
  <si>
    <t>LA_2018_20170823</t>
  </si>
  <si>
    <t>RefJahr</t>
  </si>
  <si>
    <t>GLA 1 (Siedlungshöhe)</t>
  </si>
  <si>
    <t>Dotation GLA 1</t>
  </si>
  <si>
    <t>Anteil der Einwohner mit einer Wohnhöhe von über 800 m</t>
  </si>
  <si>
    <t>(1/3 des GLA)</t>
  </si>
  <si>
    <t>Ständige Wohnbev. mit einer Wohnhöhe von über 800 m.ü.M.</t>
  </si>
  <si>
    <t>Ständige Wohn-bevölkerung</t>
  </si>
  <si>
    <t>Indikator</t>
  </si>
  <si>
    <t>Lastenindex</t>
  </si>
  <si>
    <t>Massgebende Sonderlasten</t>
  </si>
  <si>
    <t>Beträge in CHF</t>
  </si>
  <si>
    <t>Erhebungsjahr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</si>
  <si>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</si>
  <si>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</si>
  <si>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</si>
  <si>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</si>
  <si>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</si>
  <si>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</si>
  <si>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</si>
  <si>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</si>
  <si>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</si>
  <si>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</si>
  <si>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</si>
  <si>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</si>
  <si>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</si>
  <si>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</si>
  <si>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</si>
  <si>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</si>
  <si>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</si>
  <si>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</si>
  <si>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</si>
  <si>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</si>
  <si>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</si>
  <si>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</si>
  <si>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</si>
  <si>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</si>
  <si>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</si>
  <si>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</si>
  <si>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</si>
  <si>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GLA 2 (Steilheit des Geländes)</t>
  </si>
  <si>
    <t>Dotation GLA 2</t>
  </si>
  <si>
    <t>Mittlere Höhe der produktiven Fläche</t>
  </si>
  <si>
    <t>Produktive Fläche</t>
  </si>
  <si>
    <t>Indikator Höhenmedian Produktive Fläche</t>
  </si>
  <si>
    <t>GLA 3 (Siedlungsstruktur)</t>
  </si>
  <si>
    <t>Dotation GLA 3</t>
  </si>
  <si>
    <t>Anteil der Einwohner in Siedlungen mit weniger als 200 Einwohnern</t>
  </si>
  <si>
    <t>(1/6 des GLA)</t>
  </si>
  <si>
    <t>Ständige Wohnbev. in Siedlungen mit weniger 200 Einw.</t>
  </si>
  <si>
    <t>GLA 4 (Geringe Bevölkerungsdichte)</t>
  </si>
  <si>
    <t>Dotation GLA 4</t>
  </si>
  <si>
    <t>Ständige Wohnbev.</t>
  </si>
  <si>
    <t>Fläche
(in Hektaren)</t>
  </si>
  <si>
    <t>Dotation</t>
  </si>
  <si>
    <t>in CHF</t>
  </si>
  <si>
    <t>Kanton</t>
  </si>
  <si>
    <t>GLA 1</t>
  </si>
  <si>
    <t>GLA 2</t>
  </si>
  <si>
    <t>GLA 3</t>
  </si>
  <si>
    <t>GLA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</si>
</sst>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0"/>
    <numFmt numFmtId="165" formatCode="#,##0.0"/>
    <numFmt numFmtId="166" formatCode="0.0"/>
  </numFmts>
  <fonts count="18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i/>
      <sz val="8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18"/>
      <color indexed="8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9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5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1" fontId="11" fillId="0" borderId="0" xfId="0" applyNumberFormat="1" applyFont="1" applyFill="1" applyAlignment="1">
      <alignment horizontal="right"/>
    </xf>
    <xf numFmtId="0" fontId="14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4" fontId="1" fillId="0" borderId="10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1" fontId="2" fillId="0" borderId="10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4" fillId="0" borderId="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/>
    </xf>
    <xf numFmtId="3" fontId="0" fillId="0" borderId="1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3" fontId="1" fillId="0" borderId="0" xfId="0" applyNumberFormat="1" applyFont="1" applyFill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 x14ac:dyDescent="0.2"/>
  <cols>
    <col min="1" max="1" width="13.42578125" style="1" customWidth="1"/>
    <col min="2" max="2" width="10.7109375" style="1" customWidth="1"/>
    <col min="3" max="3" width="33" style="1" customWidth="1"/>
    <col min="4" max="4" width="11.85546875" style="1" customWidth="1"/>
    <col min="5" max="5" width="9" style="1" customWidth="1"/>
    <col min="6" max="6" width="11.42578125" style="1" customWidth="1"/>
    <col min="7" max="16384" width="11.42578125" style="1"/>
  </cols>
  <sheetData>
    <row r="1" spans="1:5" ht="18" customHeight="1" x14ac:dyDescent="0.25">
      <c r="A1" s="97" t="s">
        <v>0</v>
      </c>
      <c r="B1" s="97"/>
      <c r="C1" s="97"/>
      <c r="D1" s="97"/>
      <c r="E1" s="97"/>
    </row>
    <row r="3" spans="1:5" ht="27.75" customHeight="1" x14ac:dyDescent="0.4">
      <c r="A3" s="96" t="s">
        <v>1</v>
      </c>
      <c r="B3" s="96"/>
      <c r="C3" s="96"/>
      <c r="D3" s="96"/>
      <c r="E3" s="96"/>
    </row>
    <row r="4" spans="1:5" ht="24.75" customHeight="1" x14ac:dyDescent="0.4">
      <c r="A4" s="96" t="s">
        <v>2</v>
      </c>
      <c r="B4" s="96"/>
      <c r="C4" s="96"/>
      <c r="D4" s="96"/>
      <c r="E4" s="96"/>
    </row>
    <row r="6" spans="1:5" ht="18" customHeight="1" x14ac:dyDescent="0.25">
      <c r="A6" s="95" t="str">
        <f>"Referenzjahr "&amp;C30</f>
        <v>Referenzjahr 2018</v>
      </c>
      <c r="B6" s="95"/>
      <c r="C6" s="95"/>
      <c r="D6" s="95"/>
      <c r="E6" s="95"/>
    </row>
    <row r="12" spans="1:5" x14ac:dyDescent="0.2">
      <c r="B12" s="2" t="s">
        <v>3</v>
      </c>
      <c r="C12" s="2" t="s">
        <v>4</v>
      </c>
      <c r="D12" s="3"/>
    </row>
    <row r="13" spans="1:5" x14ac:dyDescent="0.2">
      <c r="B13" s="4" t="s">
        <v>5</v>
      </c>
      <c r="C13" s="4" t="s">
        <v>6</v>
      </c>
      <c r="D13" s="5"/>
    </row>
    <row r="14" spans="1:5" x14ac:dyDescent="0.2">
      <c r="B14" s="4" t="s">
        <v>7</v>
      </c>
      <c r="C14" s="4" t="s">
        <v>8</v>
      </c>
      <c r="D14" s="5"/>
    </row>
    <row r="15" spans="1:5" x14ac:dyDescent="0.2">
      <c r="B15" s="4" t="s">
        <v>9</v>
      </c>
      <c r="C15" s="4" t="s">
        <v>10</v>
      </c>
      <c r="D15" s="5"/>
    </row>
    <row r="16" spans="1:5" x14ac:dyDescent="0.2">
      <c r="B16" s="4" t="s">
        <v>11</v>
      </c>
      <c r="C16" s="4" t="s">
        <v>12</v>
      </c>
      <c r="D16" s="5"/>
    </row>
    <row r="17" spans="2:4" x14ac:dyDescent="0.2">
      <c r="B17" s="4" t="s">
        <v>13</v>
      </c>
      <c r="C17" s="4" t="s">
        <v>14</v>
      </c>
      <c r="D17" s="5"/>
    </row>
    <row r="25" spans="2:4" x14ac:dyDescent="0.2">
      <c r="B25" s="6" t="s">
        <v>15</v>
      </c>
      <c r="C25" s="7"/>
    </row>
    <row r="26" spans="2:4" x14ac:dyDescent="0.2">
      <c r="B26" s="8" t="s">
        <v>16</v>
      </c>
      <c r="C26" s="9" t="s">
        <v>15</v>
      </c>
    </row>
    <row r="27" spans="2:4" x14ac:dyDescent="0.2">
      <c r="B27" s="8" t="s">
        <v>17</v>
      </c>
      <c r="C27" s="10" t="s">
        <v>18</v>
      </c>
    </row>
    <row r="28" spans="2:4" x14ac:dyDescent="0.2">
      <c r="B28" s="8" t="s">
        <v>19</v>
      </c>
      <c r="C28" s="10" t="s">
        <v>20</v>
      </c>
    </row>
    <row r="29" spans="2:4" x14ac:dyDescent="0.2">
      <c r="B29" s="8" t="s">
        <v>21</v>
      </c>
      <c r="C29" s="10" t="s">
        <v>22</v>
      </c>
    </row>
    <row r="30" spans="2:4" x14ac:dyDescent="0.2">
      <c r="B30" s="11" t="s">
        <v>23</v>
      </c>
      <c r="C30" s="12">
        <v>2018</v>
      </c>
    </row>
  </sheetData>
  <mergeCells count="4">
    <mergeCell ref="A6:E6"/>
    <mergeCell ref="A4:E4"/>
    <mergeCell ref="A3:E3"/>
    <mergeCell ref="A1:E1"/>
  </mergeCells>
  <conditionalFormatting sqref="C26:C30">
    <cfRule type="expression" dxfId="5" priority="1" stopIfTrue="1">
      <formula>ISBLANK(C26)</formula>
    </cfRule>
  </conditionalFormatting>
  <printOptions horizontalCentered="1"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customProperties>
    <customPr name="EpmWorksheetKeyString_GUID" r:id="rId2"/>
  </customProperties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28515625" style="14" customWidth="1"/>
    <col min="3" max="3" width="19.42578125" style="1" customWidth="1"/>
    <col min="4" max="4" width="16.140625" style="1" customWidth="1"/>
    <col min="5" max="5" width="9" style="1" customWidth="1"/>
    <col min="6" max="6" width="12.140625" style="1" customWidth="1"/>
    <col min="7" max="7" width="14.5703125" style="1" customWidth="1"/>
    <col min="8" max="8" width="19.7109375" style="1" customWidth="1"/>
    <col min="9" max="9" width="9.140625" style="1" customWidth="1"/>
    <col min="10" max="10" width="16.5703125" style="1" customWidth="1"/>
  </cols>
  <sheetData>
    <row r="1" spans="1:10" s="1" customFormat="1" ht="23.25" customHeight="1" x14ac:dyDescent="0.35">
      <c r="A1" s="13"/>
      <c r="B1" s="15" t="s">
        <v>24</v>
      </c>
      <c r="C1" s="15"/>
      <c r="D1" s="15"/>
      <c r="H1" s="16" t="str">
        <f>Info!C28</f>
        <v>FA_2018_20170823</v>
      </c>
    </row>
    <row r="2" spans="1:10" s="1" customFormat="1" ht="23.25" customHeight="1" x14ac:dyDescent="0.2">
      <c r="A2" s="13"/>
      <c r="B2" s="17" t="str">
        <f>"Referenzjahr "&amp;Info!C30</f>
        <v>Referenzjahr 2018</v>
      </c>
      <c r="C2" s="17"/>
      <c r="D2" s="17"/>
      <c r="G2" s="18" t="s">
        <v>25</v>
      </c>
      <c r="H2" s="19">
        <f>Total_GLA!G2/3</f>
        <v>119645001.28413068</v>
      </c>
    </row>
    <row r="3" spans="1:10" s="1" customFormat="1" ht="23.25" customHeight="1" x14ac:dyDescent="0.2">
      <c r="A3" s="13"/>
      <c r="B3" s="20" t="s">
        <v>26</v>
      </c>
      <c r="C3" s="20"/>
      <c r="D3" s="20"/>
      <c r="E3" s="20"/>
      <c r="F3" s="20"/>
      <c r="H3" s="21" t="s">
        <v>27</v>
      </c>
    </row>
    <row r="4" spans="1:10" ht="39.75" customHeight="1" x14ac:dyDescent="0.2">
      <c r="B4" s="22"/>
      <c r="C4" s="23" t="s">
        <v>28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  <c r="J4" s="26"/>
    </row>
    <row r="5" spans="1:10" s="1" customFormat="1" x14ac:dyDescent="0.2">
      <c r="A5" s="13"/>
      <c r="B5" s="27" t="s">
        <v>34</v>
      </c>
      <c r="C5" s="28">
        <v>2015</v>
      </c>
      <c r="D5" s="28">
        <v>2015</v>
      </c>
      <c r="E5" s="29"/>
      <c r="F5" s="29"/>
      <c r="G5" s="30"/>
      <c r="H5" s="31"/>
      <c r="J5" s="26"/>
    </row>
    <row r="6" spans="1:10" x14ac:dyDescent="0.2">
      <c r="A6" s="32"/>
      <c r="B6" s="33" t="s">
        <v>35</v>
      </c>
      <c r="C6" s="34">
        <v>2084</v>
      </c>
      <c r="D6" s="34">
        <v>1466424</v>
      </c>
      <c r="E6" s="35">
        <f t="shared" ref="E6:E32" si="0">C6/D6</f>
        <v>1.4211442256809763E-3</v>
      </c>
      <c r="F6" s="36">
        <f t="shared" ref="F6:F32" si="1">ROUND(E6/E$32*100,1)</f>
        <v>2</v>
      </c>
      <c r="G6" s="37">
        <f t="shared" ref="G6:G31" si="2">IF(F6&gt;F$32,(F6-100)*C6,0)</f>
        <v>0</v>
      </c>
      <c r="H6" s="38">
        <f t="shared" ref="H6:H31" si="3">G6/G$32*$H$2</f>
        <v>0</v>
      </c>
      <c r="J6" s="39"/>
    </row>
    <row r="7" spans="1:10" x14ac:dyDescent="0.2">
      <c r="A7" s="32"/>
      <c r="B7" s="40" t="s">
        <v>36</v>
      </c>
      <c r="C7" s="41">
        <v>92897</v>
      </c>
      <c r="D7" s="41">
        <v>1017483</v>
      </c>
      <c r="E7" s="42">
        <f t="shared" si="0"/>
        <v>9.1300788317839221E-2</v>
      </c>
      <c r="F7" s="43">
        <f t="shared" si="1"/>
        <v>127</v>
      </c>
      <c r="G7" s="44">
        <f t="shared" si="2"/>
        <v>2508219</v>
      </c>
      <c r="H7" s="45">
        <f t="shared" si="3"/>
        <v>1877801.2908331642</v>
      </c>
      <c r="J7" s="39"/>
    </row>
    <row r="8" spans="1:10" x14ac:dyDescent="0.2">
      <c r="A8" s="32"/>
      <c r="B8" s="46" t="s">
        <v>37</v>
      </c>
      <c r="C8" s="47">
        <v>12492</v>
      </c>
      <c r="D8" s="47">
        <v>398762</v>
      </c>
      <c r="E8" s="48">
        <f t="shared" si="0"/>
        <v>3.132695693170362E-2</v>
      </c>
      <c r="F8" s="49">
        <f t="shared" si="1"/>
        <v>43.6</v>
      </c>
      <c r="G8" s="50">
        <f t="shared" si="2"/>
        <v>0</v>
      </c>
      <c r="H8" s="51">
        <f t="shared" si="3"/>
        <v>0</v>
      </c>
      <c r="J8" s="39"/>
    </row>
    <row r="9" spans="1:10" x14ac:dyDescent="0.2">
      <c r="A9" s="32"/>
      <c r="B9" s="40" t="s">
        <v>38</v>
      </c>
      <c r="C9" s="41">
        <v>5786</v>
      </c>
      <c r="D9" s="41">
        <v>35973</v>
      </c>
      <c r="E9" s="42">
        <f t="shared" si="0"/>
        <v>0.16084285436299448</v>
      </c>
      <c r="F9" s="43">
        <f t="shared" si="1"/>
        <v>223.7</v>
      </c>
      <c r="G9" s="44">
        <f t="shared" si="2"/>
        <v>715728.2</v>
      </c>
      <c r="H9" s="45">
        <f t="shared" si="3"/>
        <v>535836.51899841963</v>
      </c>
      <c r="J9" s="39"/>
    </row>
    <row r="10" spans="1:10" x14ac:dyDescent="0.2">
      <c r="A10" s="32"/>
      <c r="B10" s="46" t="s">
        <v>39</v>
      </c>
      <c r="C10" s="47">
        <v>24782</v>
      </c>
      <c r="D10" s="47">
        <v>154093</v>
      </c>
      <c r="E10" s="48">
        <f t="shared" si="0"/>
        <v>0.16082495635752436</v>
      </c>
      <c r="F10" s="49">
        <f t="shared" si="1"/>
        <v>223.7</v>
      </c>
      <c r="G10" s="50">
        <f t="shared" si="2"/>
        <v>3065533.4</v>
      </c>
      <c r="H10" s="51">
        <f t="shared" si="3"/>
        <v>2295039.8572103069</v>
      </c>
      <c r="J10" s="39"/>
    </row>
    <row r="11" spans="1:10" x14ac:dyDescent="0.2">
      <c r="A11" s="32"/>
      <c r="B11" s="40" t="s">
        <v>40</v>
      </c>
      <c r="C11" s="41">
        <v>5637</v>
      </c>
      <c r="D11" s="41">
        <v>37076</v>
      </c>
      <c r="E11" s="42">
        <f t="shared" si="0"/>
        <v>0.15203905491423023</v>
      </c>
      <c r="F11" s="43">
        <f t="shared" si="1"/>
        <v>211.5</v>
      </c>
      <c r="G11" s="44">
        <f t="shared" si="2"/>
        <v>628525.5</v>
      </c>
      <c r="H11" s="45">
        <f t="shared" si="3"/>
        <v>470551.41326238256</v>
      </c>
      <c r="J11" s="39"/>
    </row>
    <row r="12" spans="1:10" x14ac:dyDescent="0.2">
      <c r="A12" s="32"/>
      <c r="B12" s="46" t="s">
        <v>41</v>
      </c>
      <c r="C12" s="47">
        <v>968</v>
      </c>
      <c r="D12" s="47">
        <v>42420</v>
      </c>
      <c r="E12" s="48">
        <f t="shared" si="0"/>
        <v>2.2819424799622821E-2</v>
      </c>
      <c r="F12" s="49">
        <f t="shared" si="1"/>
        <v>31.7</v>
      </c>
      <c r="G12" s="50">
        <f t="shared" si="2"/>
        <v>0</v>
      </c>
      <c r="H12" s="51">
        <f t="shared" si="3"/>
        <v>0</v>
      </c>
      <c r="J12" s="39"/>
    </row>
    <row r="13" spans="1:10" x14ac:dyDescent="0.2">
      <c r="A13" s="32"/>
      <c r="B13" s="40" t="s">
        <v>42</v>
      </c>
      <c r="C13" s="41">
        <v>2127</v>
      </c>
      <c r="D13" s="41">
        <v>40028</v>
      </c>
      <c r="E13" s="42">
        <f t="shared" si="0"/>
        <v>5.3137803537523731E-2</v>
      </c>
      <c r="F13" s="43">
        <f t="shared" si="1"/>
        <v>73.900000000000006</v>
      </c>
      <c r="G13" s="44">
        <f t="shared" si="2"/>
        <v>0</v>
      </c>
      <c r="H13" s="45">
        <f t="shared" si="3"/>
        <v>0</v>
      </c>
      <c r="J13" s="39"/>
    </row>
    <row r="14" spans="1:10" x14ac:dyDescent="0.2">
      <c r="A14" s="32"/>
      <c r="B14" s="46" t="s">
        <v>43</v>
      </c>
      <c r="C14" s="47">
        <v>4901</v>
      </c>
      <c r="D14" s="47">
        <v>122134</v>
      </c>
      <c r="E14" s="48">
        <f t="shared" si="0"/>
        <v>4.0128056069562941E-2</v>
      </c>
      <c r="F14" s="49">
        <f t="shared" si="1"/>
        <v>55.8</v>
      </c>
      <c r="G14" s="50">
        <f t="shared" si="2"/>
        <v>0</v>
      </c>
      <c r="H14" s="51">
        <f t="shared" si="3"/>
        <v>0</v>
      </c>
      <c r="J14" s="39"/>
    </row>
    <row r="15" spans="1:10" x14ac:dyDescent="0.2">
      <c r="A15" s="32"/>
      <c r="B15" s="40" t="s">
        <v>44</v>
      </c>
      <c r="C15" s="41">
        <v>36660</v>
      </c>
      <c r="D15" s="41">
        <v>307461</v>
      </c>
      <c r="E15" s="42">
        <f t="shared" si="0"/>
        <v>0.11923463463658805</v>
      </c>
      <c r="F15" s="43">
        <f t="shared" si="1"/>
        <v>165.8</v>
      </c>
      <c r="G15" s="44">
        <f t="shared" si="2"/>
        <v>2412228.0000000005</v>
      </c>
      <c r="H15" s="45">
        <f t="shared" si="3"/>
        <v>1805936.7432364968</v>
      </c>
      <c r="J15" s="39"/>
    </row>
    <row r="16" spans="1:10" x14ac:dyDescent="0.2">
      <c r="A16" s="32"/>
      <c r="B16" s="46" t="s">
        <v>45</v>
      </c>
      <c r="C16" s="47">
        <v>441</v>
      </c>
      <c r="D16" s="47">
        <v>266418</v>
      </c>
      <c r="E16" s="48">
        <f t="shared" si="0"/>
        <v>1.6552935612458618E-3</v>
      </c>
      <c r="F16" s="49">
        <f t="shared" si="1"/>
        <v>2.2999999999999998</v>
      </c>
      <c r="G16" s="50">
        <f t="shared" si="2"/>
        <v>0</v>
      </c>
      <c r="H16" s="51">
        <f t="shared" si="3"/>
        <v>0</v>
      </c>
      <c r="J16" s="39"/>
    </row>
    <row r="17" spans="1:10" x14ac:dyDescent="0.2">
      <c r="A17" s="32"/>
      <c r="B17" s="40" t="s">
        <v>46</v>
      </c>
      <c r="C17" s="41">
        <v>0</v>
      </c>
      <c r="D17" s="41">
        <v>191817</v>
      </c>
      <c r="E17" s="42">
        <f t="shared" si="0"/>
        <v>0</v>
      </c>
      <c r="F17" s="43">
        <f t="shared" si="1"/>
        <v>0</v>
      </c>
      <c r="G17" s="44">
        <f t="shared" si="2"/>
        <v>0</v>
      </c>
      <c r="H17" s="45">
        <f t="shared" si="3"/>
        <v>0</v>
      </c>
      <c r="J17" s="39"/>
    </row>
    <row r="18" spans="1:10" x14ac:dyDescent="0.2">
      <c r="A18" s="32"/>
      <c r="B18" s="46" t="s">
        <v>47</v>
      </c>
      <c r="C18" s="47">
        <v>136</v>
      </c>
      <c r="D18" s="47">
        <v>283231</v>
      </c>
      <c r="E18" s="48">
        <f t="shared" si="0"/>
        <v>4.8017342734375828E-4</v>
      </c>
      <c r="F18" s="49">
        <f t="shared" si="1"/>
        <v>0.7</v>
      </c>
      <c r="G18" s="50">
        <f t="shared" si="2"/>
        <v>0</v>
      </c>
      <c r="H18" s="51">
        <f t="shared" si="3"/>
        <v>0</v>
      </c>
      <c r="J18" s="39"/>
    </row>
    <row r="19" spans="1:10" x14ac:dyDescent="0.2">
      <c r="A19" s="32"/>
      <c r="B19" s="40" t="s">
        <v>48</v>
      </c>
      <c r="C19" s="41">
        <v>12</v>
      </c>
      <c r="D19" s="41">
        <v>79836</v>
      </c>
      <c r="E19" s="42">
        <f t="shared" si="0"/>
        <v>1.5030813166992335E-4</v>
      </c>
      <c r="F19" s="43">
        <f t="shared" si="1"/>
        <v>0.2</v>
      </c>
      <c r="G19" s="44">
        <f t="shared" si="2"/>
        <v>0</v>
      </c>
      <c r="H19" s="45">
        <f t="shared" si="3"/>
        <v>0</v>
      </c>
      <c r="J19" s="39"/>
    </row>
    <row r="20" spans="1:10" x14ac:dyDescent="0.2">
      <c r="A20" s="32"/>
      <c r="B20" s="46" t="s">
        <v>49</v>
      </c>
      <c r="C20" s="47">
        <v>31668</v>
      </c>
      <c r="D20" s="47">
        <v>54543</v>
      </c>
      <c r="E20" s="48">
        <f t="shared" si="0"/>
        <v>0.58060612727572736</v>
      </c>
      <c r="F20" s="49">
        <f t="shared" si="1"/>
        <v>807.5</v>
      </c>
      <c r="G20" s="50">
        <f t="shared" si="2"/>
        <v>22405110</v>
      </c>
      <c r="H20" s="51">
        <f t="shared" si="3"/>
        <v>16773792.272229433</v>
      </c>
      <c r="J20" s="39"/>
    </row>
    <row r="21" spans="1:10" x14ac:dyDescent="0.2">
      <c r="A21" s="32"/>
      <c r="B21" s="40" t="s">
        <v>50</v>
      </c>
      <c r="C21" s="41">
        <v>9334</v>
      </c>
      <c r="D21" s="41">
        <v>15974</v>
      </c>
      <c r="E21" s="42">
        <f t="shared" si="0"/>
        <v>0.58432452735695506</v>
      </c>
      <c r="F21" s="43">
        <f t="shared" si="1"/>
        <v>812.7</v>
      </c>
      <c r="G21" s="44">
        <f t="shared" si="2"/>
        <v>6652341.8000000007</v>
      </c>
      <c r="H21" s="45">
        <f t="shared" si="3"/>
        <v>4980337.0515506882</v>
      </c>
      <c r="J21" s="39"/>
    </row>
    <row r="22" spans="1:10" x14ac:dyDescent="0.2">
      <c r="A22" s="32"/>
      <c r="B22" s="46" t="s">
        <v>51</v>
      </c>
      <c r="C22" s="47">
        <v>21242</v>
      </c>
      <c r="D22" s="47">
        <v>499065</v>
      </c>
      <c r="E22" s="48">
        <f t="shared" si="0"/>
        <v>4.2563593920631582E-2</v>
      </c>
      <c r="F22" s="49">
        <f t="shared" si="1"/>
        <v>59.2</v>
      </c>
      <c r="G22" s="50">
        <f t="shared" si="2"/>
        <v>0</v>
      </c>
      <c r="H22" s="51">
        <f t="shared" si="3"/>
        <v>0</v>
      </c>
      <c r="J22" s="39"/>
    </row>
    <row r="23" spans="1:10" x14ac:dyDescent="0.2">
      <c r="A23" s="32"/>
      <c r="B23" s="40" t="s">
        <v>52</v>
      </c>
      <c r="C23" s="41">
        <v>94025</v>
      </c>
      <c r="D23" s="41">
        <v>196610</v>
      </c>
      <c r="E23" s="42">
        <f t="shared" si="0"/>
        <v>0.47823101571639287</v>
      </c>
      <c r="F23" s="43">
        <f t="shared" si="1"/>
        <v>665.1</v>
      </c>
      <c r="G23" s="44">
        <f t="shared" si="2"/>
        <v>53133527.5</v>
      </c>
      <c r="H23" s="45">
        <f t="shared" si="3"/>
        <v>39778905.480749264</v>
      </c>
      <c r="J23" s="39"/>
    </row>
    <row r="24" spans="1:10" x14ac:dyDescent="0.2">
      <c r="A24" s="32"/>
      <c r="B24" s="46" t="s">
        <v>53</v>
      </c>
      <c r="C24" s="47">
        <v>26</v>
      </c>
      <c r="D24" s="47">
        <v>653675</v>
      </c>
      <c r="E24" s="48">
        <f t="shared" si="0"/>
        <v>3.9775117604314068E-5</v>
      </c>
      <c r="F24" s="49">
        <f t="shared" si="1"/>
        <v>0.1</v>
      </c>
      <c r="G24" s="50">
        <f t="shared" si="2"/>
        <v>0</v>
      </c>
      <c r="H24" s="51">
        <f t="shared" si="3"/>
        <v>0</v>
      </c>
      <c r="J24" s="39"/>
    </row>
    <row r="25" spans="1:10" x14ac:dyDescent="0.2">
      <c r="A25" s="32"/>
      <c r="B25" s="40" t="s">
        <v>54</v>
      </c>
      <c r="C25" s="41">
        <v>113</v>
      </c>
      <c r="D25" s="41">
        <v>267429</v>
      </c>
      <c r="E25" s="42">
        <f t="shared" si="0"/>
        <v>4.2254205789200123E-4</v>
      </c>
      <c r="F25" s="43">
        <f t="shared" si="1"/>
        <v>0.6</v>
      </c>
      <c r="G25" s="44">
        <f t="shared" si="2"/>
        <v>0</v>
      </c>
      <c r="H25" s="45">
        <f t="shared" si="3"/>
        <v>0</v>
      </c>
      <c r="J25" s="39"/>
    </row>
    <row r="26" spans="1:10" x14ac:dyDescent="0.2">
      <c r="A26" s="32"/>
      <c r="B26" s="46" t="s">
        <v>55</v>
      </c>
      <c r="C26" s="47">
        <v>9554</v>
      </c>
      <c r="D26" s="47">
        <v>351946</v>
      </c>
      <c r="E26" s="48">
        <f t="shared" si="0"/>
        <v>2.7146209929932434E-2</v>
      </c>
      <c r="F26" s="49">
        <f t="shared" si="1"/>
        <v>37.799999999999997</v>
      </c>
      <c r="G26" s="50">
        <f t="shared" si="2"/>
        <v>0</v>
      </c>
      <c r="H26" s="51">
        <f t="shared" si="3"/>
        <v>0</v>
      </c>
      <c r="J26" s="39"/>
    </row>
    <row r="27" spans="1:10" x14ac:dyDescent="0.2">
      <c r="A27" s="32"/>
      <c r="B27" s="40" t="s">
        <v>56</v>
      </c>
      <c r="C27" s="41">
        <v>56507</v>
      </c>
      <c r="D27" s="41">
        <v>773407</v>
      </c>
      <c r="E27" s="42">
        <f t="shared" si="0"/>
        <v>7.306243672477751E-2</v>
      </c>
      <c r="F27" s="43">
        <f t="shared" si="1"/>
        <v>101.6</v>
      </c>
      <c r="G27" s="44">
        <f t="shared" si="2"/>
        <v>90411.199999999677</v>
      </c>
      <c r="H27" s="45">
        <f t="shared" si="3"/>
        <v>67687.178857099309</v>
      </c>
      <c r="J27" s="39"/>
    </row>
    <row r="28" spans="1:10" x14ac:dyDescent="0.2">
      <c r="A28" s="32"/>
      <c r="B28" s="46" t="s">
        <v>57</v>
      </c>
      <c r="C28" s="47">
        <v>109370</v>
      </c>
      <c r="D28" s="47">
        <v>335696</v>
      </c>
      <c r="E28" s="48">
        <f t="shared" si="0"/>
        <v>0.32580072446499214</v>
      </c>
      <c r="F28" s="49">
        <f t="shared" si="1"/>
        <v>453.1</v>
      </c>
      <c r="G28" s="50">
        <f t="shared" si="2"/>
        <v>38618547</v>
      </c>
      <c r="H28" s="51">
        <f t="shared" si="3"/>
        <v>28912131.439360447</v>
      </c>
      <c r="J28" s="39"/>
    </row>
    <row r="29" spans="1:10" x14ac:dyDescent="0.2">
      <c r="A29" s="32"/>
      <c r="B29" s="40" t="s">
        <v>58</v>
      </c>
      <c r="C29" s="41">
        <v>67037</v>
      </c>
      <c r="D29" s="41">
        <v>178107</v>
      </c>
      <c r="E29" s="42">
        <f t="shared" si="0"/>
        <v>0.37638610498183678</v>
      </c>
      <c r="F29" s="43">
        <f t="shared" si="1"/>
        <v>523.5</v>
      </c>
      <c r="G29" s="44">
        <f t="shared" si="2"/>
        <v>28390169.5</v>
      </c>
      <c r="H29" s="45">
        <f t="shared" si="3"/>
        <v>21254562.274694644</v>
      </c>
      <c r="J29" s="39"/>
    </row>
    <row r="30" spans="1:10" x14ac:dyDescent="0.2">
      <c r="A30" s="32"/>
      <c r="B30" s="46" t="s">
        <v>59</v>
      </c>
      <c r="C30" s="47">
        <v>0</v>
      </c>
      <c r="D30" s="47">
        <v>484736</v>
      </c>
      <c r="E30" s="48">
        <f t="shared" si="0"/>
        <v>0</v>
      </c>
      <c r="F30" s="49">
        <f t="shared" si="1"/>
        <v>0</v>
      </c>
      <c r="G30" s="50">
        <f t="shared" si="2"/>
        <v>0</v>
      </c>
      <c r="H30" s="51">
        <f t="shared" si="3"/>
        <v>0</v>
      </c>
      <c r="J30" s="39"/>
    </row>
    <row r="31" spans="1:10" x14ac:dyDescent="0.2">
      <c r="A31" s="32"/>
      <c r="B31" s="52" t="s">
        <v>60</v>
      </c>
      <c r="C31" s="41">
        <v>10936</v>
      </c>
      <c r="D31" s="41">
        <v>72782</v>
      </c>
      <c r="E31" s="42">
        <f t="shared" si="0"/>
        <v>0.15025693165892665</v>
      </c>
      <c r="F31" s="43">
        <f t="shared" si="1"/>
        <v>209</v>
      </c>
      <c r="G31" s="44">
        <f t="shared" si="2"/>
        <v>1192024</v>
      </c>
      <c r="H31" s="45">
        <f t="shared" si="3"/>
        <v>892419.76314831828</v>
      </c>
      <c r="J31" s="39"/>
    </row>
    <row r="32" spans="1:10" ht="13.5" customHeight="1" x14ac:dyDescent="0.2">
      <c r="B32" s="53" t="s">
        <v>61</v>
      </c>
      <c r="C32" s="54">
        <v>598735</v>
      </c>
      <c r="D32" s="54">
        <v>8327126</v>
      </c>
      <c r="E32" s="55">
        <f t="shared" si="0"/>
        <v>7.1901758181634343E-2</v>
      </c>
      <c r="F32" s="56">
        <f t="shared" si="1"/>
        <v>100</v>
      </c>
      <c r="G32" s="57">
        <f>SUM(G6:G31)</f>
        <v>159812365.10000002</v>
      </c>
      <c r="H32" s="58">
        <f>SUM(H6:H31)</f>
        <v>119645001.28413068</v>
      </c>
    </row>
    <row r="33" spans="2:2" x14ac:dyDescent="0.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9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P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285156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6" s="1" customFormat="1" ht="24" customHeight="1" x14ac:dyDescent="0.35">
      <c r="A1" s="13"/>
      <c r="B1" s="15" t="s">
        <v>62</v>
      </c>
      <c r="C1" s="15"/>
      <c r="D1" s="15"/>
      <c r="E1" s="15"/>
      <c r="G1" s="16" t="str">
        <f>Info!C$28</f>
        <v>FA_2018_20170823</v>
      </c>
    </row>
    <row r="2" spans="1:16" s="1" customFormat="1" ht="24" customHeight="1" x14ac:dyDescent="0.2">
      <c r="A2" s="13"/>
      <c r="B2" s="17" t="str">
        <f>"Referenzjahr "&amp;Info!C30</f>
        <v>Referenzjahr 2018</v>
      </c>
      <c r="C2" s="17"/>
      <c r="D2" s="17"/>
      <c r="E2" s="17"/>
      <c r="F2" s="18" t="s">
        <v>63</v>
      </c>
      <c r="G2" s="19">
        <f>Total_GLA!G2/3</f>
        <v>119645001.28413068</v>
      </c>
      <c r="M2" s="14"/>
      <c r="N2" s="14"/>
      <c r="O2" s="14"/>
      <c r="P2" s="14"/>
    </row>
    <row r="3" spans="1:16" s="1" customFormat="1" ht="24" customHeight="1" x14ac:dyDescent="0.2">
      <c r="A3" s="13"/>
      <c r="B3" s="20" t="s">
        <v>64</v>
      </c>
      <c r="C3" s="20"/>
      <c r="D3" s="20"/>
      <c r="E3" s="20"/>
      <c r="G3" s="21" t="s">
        <v>27</v>
      </c>
    </row>
    <row r="4" spans="1:16" ht="51" customHeight="1" x14ac:dyDescent="0.2">
      <c r="B4" s="22"/>
      <c r="C4" s="23" t="s">
        <v>65</v>
      </c>
      <c r="D4" s="23" t="s">
        <v>66</v>
      </c>
      <c r="E4" s="24" t="s">
        <v>31</v>
      </c>
      <c r="F4" s="23" t="s">
        <v>32</v>
      </c>
      <c r="G4" s="25" t="s">
        <v>33</v>
      </c>
    </row>
    <row r="5" spans="1:16" s="60" customFormat="1" x14ac:dyDescent="0.2">
      <c r="A5" s="61"/>
      <c r="B5" s="27" t="s">
        <v>34</v>
      </c>
      <c r="C5" s="62">
        <v>2015</v>
      </c>
      <c r="D5" s="62">
        <v>2015</v>
      </c>
      <c r="E5" s="63"/>
      <c r="F5" s="64"/>
      <c r="G5" s="65"/>
    </row>
    <row r="6" spans="1:16" x14ac:dyDescent="0.2">
      <c r="A6" s="32"/>
      <c r="B6" s="33" t="s">
        <v>35</v>
      </c>
      <c r="C6" s="47">
        <v>162283</v>
      </c>
      <c r="D6" s="47">
        <v>511</v>
      </c>
      <c r="E6" s="49">
        <f t="shared" ref="E6:E32" si="0">ROUND(D6/D$32*100,1)</f>
        <v>59.8</v>
      </c>
      <c r="F6" s="50">
        <f t="shared" ref="F6:F31" si="1">IF(E6&gt;E$32,(E6-100)*C6,0)</f>
        <v>0</v>
      </c>
      <c r="G6" s="51">
        <f t="shared" ref="G6:G31" si="2">F6/F$32*$G$2</f>
        <v>0</v>
      </c>
    </row>
    <row r="7" spans="1:16" x14ac:dyDescent="0.2">
      <c r="A7" s="32"/>
      <c r="B7" s="40" t="s">
        <v>36</v>
      </c>
      <c r="C7" s="41">
        <v>481664</v>
      </c>
      <c r="D7" s="41">
        <v>871</v>
      </c>
      <c r="E7" s="43">
        <f t="shared" si="0"/>
        <v>101.9</v>
      </c>
      <c r="F7" s="44">
        <f t="shared" si="1"/>
        <v>915161.60000000277</v>
      </c>
      <c r="G7" s="45">
        <f t="shared" si="2"/>
        <v>1264189.7219895476</v>
      </c>
    </row>
    <row r="8" spans="1:16" x14ac:dyDescent="0.2">
      <c r="A8" s="32"/>
      <c r="B8" s="46" t="s">
        <v>37</v>
      </c>
      <c r="C8" s="47">
        <v>138898</v>
      </c>
      <c r="D8" s="47">
        <v>688</v>
      </c>
      <c r="E8" s="49">
        <f t="shared" si="0"/>
        <v>80.5</v>
      </c>
      <c r="F8" s="50">
        <f t="shared" si="1"/>
        <v>0</v>
      </c>
      <c r="G8" s="51">
        <f t="shared" si="2"/>
        <v>0</v>
      </c>
    </row>
    <row r="9" spans="1:16" x14ac:dyDescent="0.2">
      <c r="A9" s="32"/>
      <c r="B9" s="40" t="s">
        <v>38</v>
      </c>
      <c r="C9" s="41">
        <v>49656</v>
      </c>
      <c r="D9" s="41">
        <v>1559</v>
      </c>
      <c r="E9" s="43">
        <f t="shared" si="0"/>
        <v>182.3</v>
      </c>
      <c r="F9" s="44">
        <f t="shared" si="1"/>
        <v>4086688.8000000007</v>
      </c>
      <c r="G9" s="45">
        <f t="shared" si="2"/>
        <v>5645287.1033157241</v>
      </c>
    </row>
    <row r="10" spans="1:16" x14ac:dyDescent="0.2">
      <c r="A10" s="32"/>
      <c r="B10" s="46" t="s">
        <v>39</v>
      </c>
      <c r="C10" s="47">
        <v>72947</v>
      </c>
      <c r="D10" s="47">
        <v>1031</v>
      </c>
      <c r="E10" s="49">
        <f t="shared" si="0"/>
        <v>120.6</v>
      </c>
      <c r="F10" s="50">
        <f t="shared" si="1"/>
        <v>1502708.1999999995</v>
      </c>
      <c r="G10" s="51">
        <f t="shared" si="2"/>
        <v>2075817.278160936</v>
      </c>
    </row>
    <row r="11" spans="1:16" x14ac:dyDescent="0.2">
      <c r="A11" s="32"/>
      <c r="B11" s="40" t="s">
        <v>40</v>
      </c>
      <c r="C11" s="41">
        <v>39930</v>
      </c>
      <c r="D11" s="41">
        <v>1294</v>
      </c>
      <c r="E11" s="43">
        <f t="shared" si="0"/>
        <v>151.30000000000001</v>
      </c>
      <c r="F11" s="44">
        <f t="shared" si="1"/>
        <v>2048409.0000000005</v>
      </c>
      <c r="G11" s="45">
        <f t="shared" si="2"/>
        <v>2829639.7097855504</v>
      </c>
    </row>
    <row r="12" spans="1:16" x14ac:dyDescent="0.2">
      <c r="A12" s="32"/>
      <c r="B12" s="46" t="s">
        <v>41</v>
      </c>
      <c r="C12" s="47">
        <v>20890</v>
      </c>
      <c r="D12" s="47">
        <v>1010</v>
      </c>
      <c r="E12" s="49">
        <f t="shared" si="0"/>
        <v>118.1</v>
      </c>
      <c r="F12" s="50">
        <f t="shared" si="1"/>
        <v>378108.99999999988</v>
      </c>
      <c r="G12" s="51">
        <f t="shared" si="2"/>
        <v>522313.77670538652</v>
      </c>
    </row>
    <row r="13" spans="1:16" x14ac:dyDescent="0.2">
      <c r="A13" s="32"/>
      <c r="B13" s="40" t="s">
        <v>42</v>
      </c>
      <c r="C13" s="41">
        <v>43716</v>
      </c>
      <c r="D13" s="41">
        <v>1320</v>
      </c>
      <c r="E13" s="43">
        <f t="shared" si="0"/>
        <v>154.4</v>
      </c>
      <c r="F13" s="44">
        <f t="shared" si="1"/>
        <v>2378150.4000000004</v>
      </c>
      <c r="G13" s="45">
        <f t="shared" si="2"/>
        <v>3285139.2508441382</v>
      </c>
    </row>
    <row r="14" spans="1:16" x14ac:dyDescent="0.2">
      <c r="A14" s="32"/>
      <c r="B14" s="46" t="s">
        <v>43</v>
      </c>
      <c r="C14" s="47">
        <v>20201</v>
      </c>
      <c r="D14" s="47">
        <v>692</v>
      </c>
      <c r="E14" s="49">
        <f t="shared" si="0"/>
        <v>80.900000000000006</v>
      </c>
      <c r="F14" s="50">
        <f t="shared" si="1"/>
        <v>0</v>
      </c>
      <c r="G14" s="51">
        <f t="shared" si="2"/>
        <v>0</v>
      </c>
    </row>
    <row r="15" spans="1:16" x14ac:dyDescent="0.2">
      <c r="A15" s="32"/>
      <c r="B15" s="40" t="s">
        <v>44</v>
      </c>
      <c r="C15" s="41">
        <v>153265</v>
      </c>
      <c r="D15" s="41">
        <v>759</v>
      </c>
      <c r="E15" s="43">
        <f t="shared" si="0"/>
        <v>88.8</v>
      </c>
      <c r="F15" s="44">
        <f t="shared" si="1"/>
        <v>0</v>
      </c>
      <c r="G15" s="45">
        <f t="shared" si="2"/>
        <v>0</v>
      </c>
    </row>
    <row r="16" spans="1:16" x14ac:dyDescent="0.2">
      <c r="A16" s="32"/>
      <c r="B16" s="46" t="s">
        <v>45</v>
      </c>
      <c r="C16" s="47">
        <v>78185</v>
      </c>
      <c r="D16" s="47">
        <v>552</v>
      </c>
      <c r="E16" s="49">
        <f t="shared" si="0"/>
        <v>64.599999999999994</v>
      </c>
      <c r="F16" s="50">
        <f t="shared" si="1"/>
        <v>0</v>
      </c>
      <c r="G16" s="51">
        <f t="shared" si="2"/>
        <v>0</v>
      </c>
    </row>
    <row r="17" spans="1:7" x14ac:dyDescent="0.2">
      <c r="A17" s="32"/>
      <c r="B17" s="40" t="s">
        <v>46</v>
      </c>
      <c r="C17" s="41">
        <v>3532</v>
      </c>
      <c r="D17" s="41">
        <v>274</v>
      </c>
      <c r="E17" s="43">
        <f t="shared" si="0"/>
        <v>32</v>
      </c>
      <c r="F17" s="44">
        <f t="shared" si="1"/>
        <v>0</v>
      </c>
      <c r="G17" s="45">
        <f t="shared" si="2"/>
        <v>0</v>
      </c>
    </row>
    <row r="18" spans="1:7" x14ac:dyDescent="0.2">
      <c r="A18" s="32"/>
      <c r="B18" s="46" t="s">
        <v>47</v>
      </c>
      <c r="C18" s="47">
        <v>51378</v>
      </c>
      <c r="D18" s="47">
        <v>507</v>
      </c>
      <c r="E18" s="49">
        <f t="shared" si="0"/>
        <v>59.3</v>
      </c>
      <c r="F18" s="50">
        <f t="shared" si="1"/>
        <v>0</v>
      </c>
      <c r="G18" s="51">
        <f t="shared" si="2"/>
        <v>0</v>
      </c>
    </row>
    <row r="19" spans="1:7" x14ac:dyDescent="0.2">
      <c r="A19" s="32"/>
      <c r="B19" s="40" t="s">
        <v>48</v>
      </c>
      <c r="C19" s="41">
        <v>29442</v>
      </c>
      <c r="D19" s="41">
        <v>516</v>
      </c>
      <c r="E19" s="43">
        <f t="shared" si="0"/>
        <v>60.4</v>
      </c>
      <c r="F19" s="44">
        <f t="shared" si="1"/>
        <v>0</v>
      </c>
      <c r="G19" s="45">
        <f t="shared" si="2"/>
        <v>0</v>
      </c>
    </row>
    <row r="20" spans="1:7" x14ac:dyDescent="0.2">
      <c r="A20" s="32"/>
      <c r="B20" s="46" t="s">
        <v>49</v>
      </c>
      <c r="C20" s="47">
        <v>23922</v>
      </c>
      <c r="D20" s="47">
        <v>906</v>
      </c>
      <c r="E20" s="49">
        <f t="shared" si="0"/>
        <v>106</v>
      </c>
      <c r="F20" s="50">
        <f t="shared" si="1"/>
        <v>143532</v>
      </c>
      <c r="G20" s="51">
        <f t="shared" si="2"/>
        <v>198272.82872948691</v>
      </c>
    </row>
    <row r="21" spans="1:7" x14ac:dyDescent="0.2">
      <c r="A21" s="32"/>
      <c r="B21" s="40" t="s">
        <v>50</v>
      </c>
      <c r="C21" s="41">
        <v>15582</v>
      </c>
      <c r="D21" s="41">
        <v>1003</v>
      </c>
      <c r="E21" s="43">
        <f t="shared" si="0"/>
        <v>117.3</v>
      </c>
      <c r="F21" s="44">
        <f t="shared" si="1"/>
        <v>269568.59999999998</v>
      </c>
      <c r="G21" s="45">
        <f t="shared" si="2"/>
        <v>372377.7893337204</v>
      </c>
    </row>
    <row r="22" spans="1:7" x14ac:dyDescent="0.2">
      <c r="A22" s="32"/>
      <c r="B22" s="46" t="s">
        <v>51</v>
      </c>
      <c r="C22" s="47">
        <v>175766</v>
      </c>
      <c r="D22" s="47">
        <v>790</v>
      </c>
      <c r="E22" s="49">
        <f t="shared" si="0"/>
        <v>92.4</v>
      </c>
      <c r="F22" s="50">
        <f t="shared" si="1"/>
        <v>0</v>
      </c>
      <c r="G22" s="51">
        <f t="shared" si="2"/>
        <v>0</v>
      </c>
    </row>
    <row r="23" spans="1:7" x14ac:dyDescent="0.2">
      <c r="A23" s="32"/>
      <c r="B23" s="40" t="s">
        <v>52</v>
      </c>
      <c r="C23" s="41">
        <v>414605</v>
      </c>
      <c r="D23" s="41">
        <v>1787</v>
      </c>
      <c r="E23" s="43">
        <f t="shared" si="0"/>
        <v>209</v>
      </c>
      <c r="F23" s="44">
        <f t="shared" si="1"/>
        <v>45191945</v>
      </c>
      <c r="G23" s="45">
        <f t="shared" si="2"/>
        <v>62427436.188009582</v>
      </c>
    </row>
    <row r="24" spans="1:7" x14ac:dyDescent="0.2">
      <c r="A24" s="32"/>
      <c r="B24" s="46" t="s">
        <v>53</v>
      </c>
      <c r="C24" s="47">
        <v>136810</v>
      </c>
      <c r="D24" s="47">
        <v>466</v>
      </c>
      <c r="E24" s="49">
        <f t="shared" si="0"/>
        <v>54.5</v>
      </c>
      <c r="F24" s="50">
        <f t="shared" si="1"/>
        <v>0</v>
      </c>
      <c r="G24" s="51">
        <f t="shared" si="2"/>
        <v>0</v>
      </c>
    </row>
    <row r="25" spans="1:7" x14ac:dyDescent="0.2">
      <c r="A25" s="32"/>
      <c r="B25" s="40" t="s">
        <v>54</v>
      </c>
      <c r="C25" s="41">
        <v>84876</v>
      </c>
      <c r="D25" s="41">
        <v>502</v>
      </c>
      <c r="E25" s="43">
        <f t="shared" si="0"/>
        <v>58.7</v>
      </c>
      <c r="F25" s="44">
        <f t="shared" si="1"/>
        <v>0</v>
      </c>
      <c r="G25" s="45">
        <f t="shared" si="2"/>
        <v>0</v>
      </c>
    </row>
    <row r="26" spans="1:7" x14ac:dyDescent="0.2">
      <c r="A26" s="32"/>
      <c r="B26" s="46" t="s">
        <v>55</v>
      </c>
      <c r="C26" s="47">
        <v>194854</v>
      </c>
      <c r="D26" s="47">
        <v>1165</v>
      </c>
      <c r="E26" s="49">
        <f t="shared" si="0"/>
        <v>136.30000000000001</v>
      </c>
      <c r="F26" s="50">
        <f t="shared" si="1"/>
        <v>7073200.200000002</v>
      </c>
      <c r="G26" s="51">
        <f t="shared" si="2"/>
        <v>9770806.5924251936</v>
      </c>
    </row>
    <row r="27" spans="1:7" x14ac:dyDescent="0.2">
      <c r="A27" s="32"/>
      <c r="B27" s="40" t="s">
        <v>56</v>
      </c>
      <c r="C27" s="41">
        <v>269614</v>
      </c>
      <c r="D27" s="41">
        <v>723</v>
      </c>
      <c r="E27" s="43">
        <f t="shared" si="0"/>
        <v>84.6</v>
      </c>
      <c r="F27" s="44">
        <f t="shared" si="1"/>
        <v>0</v>
      </c>
      <c r="G27" s="45">
        <f t="shared" si="2"/>
        <v>0</v>
      </c>
    </row>
    <row r="28" spans="1:7" x14ac:dyDescent="0.2">
      <c r="A28" s="32"/>
      <c r="B28" s="46" t="s">
        <v>57</v>
      </c>
      <c r="C28" s="47">
        <v>242937</v>
      </c>
      <c r="D28" s="47">
        <v>1598</v>
      </c>
      <c r="E28" s="49">
        <f t="shared" si="0"/>
        <v>186.9</v>
      </c>
      <c r="F28" s="50">
        <f t="shared" si="1"/>
        <v>21111225.300000001</v>
      </c>
      <c r="G28" s="51">
        <f t="shared" si="2"/>
        <v>29162711.856425822</v>
      </c>
    </row>
    <row r="29" spans="1:7" x14ac:dyDescent="0.2">
      <c r="A29" s="32"/>
      <c r="B29" s="40" t="s">
        <v>58</v>
      </c>
      <c r="C29" s="41">
        <v>71066</v>
      </c>
      <c r="D29" s="41">
        <v>1037</v>
      </c>
      <c r="E29" s="43">
        <f t="shared" si="0"/>
        <v>121.3</v>
      </c>
      <c r="F29" s="44">
        <f t="shared" si="1"/>
        <v>1513705.7999999998</v>
      </c>
      <c r="G29" s="45">
        <f t="shared" si="2"/>
        <v>2091009.1884055885</v>
      </c>
    </row>
    <row r="30" spans="1:7" x14ac:dyDescent="0.2">
      <c r="A30" s="32"/>
      <c r="B30" s="46" t="s">
        <v>59</v>
      </c>
      <c r="C30" s="47">
        <v>24017</v>
      </c>
      <c r="D30" s="47">
        <v>426</v>
      </c>
      <c r="E30" s="49">
        <f t="shared" si="0"/>
        <v>49.8</v>
      </c>
      <c r="F30" s="50">
        <f t="shared" si="1"/>
        <v>0</v>
      </c>
      <c r="G30" s="51">
        <f t="shared" si="2"/>
        <v>0</v>
      </c>
    </row>
    <row r="31" spans="1:7" x14ac:dyDescent="0.2">
      <c r="A31" s="32"/>
      <c r="B31" s="52" t="s">
        <v>60</v>
      </c>
      <c r="C31" s="41">
        <v>83217</v>
      </c>
      <c r="D31" s="41">
        <v>641</v>
      </c>
      <c r="E31" s="43">
        <f t="shared" si="0"/>
        <v>75</v>
      </c>
      <c r="F31" s="44">
        <f t="shared" si="1"/>
        <v>0</v>
      </c>
      <c r="G31" s="45">
        <f t="shared" si="2"/>
        <v>0</v>
      </c>
    </row>
    <row r="32" spans="1:7" ht="13.5" customHeight="1" x14ac:dyDescent="0.2">
      <c r="B32" s="53" t="s">
        <v>61</v>
      </c>
      <c r="C32" s="54">
        <v>3083253</v>
      </c>
      <c r="D32" s="54">
        <v>855</v>
      </c>
      <c r="E32" s="56">
        <f t="shared" si="0"/>
        <v>100</v>
      </c>
      <c r="F32" s="57">
        <f>SUM(F6:F31)</f>
        <v>86612403.900000006</v>
      </c>
      <c r="G32" s="58">
        <f>SUM(G6:G31)</f>
        <v>119645001.28413068</v>
      </c>
    </row>
    <row r="33" spans="2:2" x14ac:dyDescent="0.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28515625" style="14" customWidth="1"/>
    <col min="3" max="3" width="19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4" customHeight="1" x14ac:dyDescent="0.35">
      <c r="A1" s="13"/>
      <c r="B1" s="66" t="s">
        <v>67</v>
      </c>
      <c r="C1" s="66"/>
      <c r="D1" s="67"/>
      <c r="E1" s="67"/>
      <c r="H1" s="16" t="str">
        <f>Info!C$28</f>
        <v>FA_2018_20170823</v>
      </c>
    </row>
    <row r="2" spans="1:8" s="1" customFormat="1" ht="24" customHeight="1" x14ac:dyDescent="0.2">
      <c r="A2" s="13"/>
      <c r="B2" s="68" t="str">
        <f>"Referenzjahr "&amp;Info!C30</f>
        <v>Referenzjahr 2018</v>
      </c>
      <c r="G2" s="18" t="s">
        <v>68</v>
      </c>
      <c r="H2" s="19">
        <f>Total_GLA!G2/6</f>
        <v>59822500.642065339</v>
      </c>
    </row>
    <row r="3" spans="1:8" s="1" customFormat="1" ht="24" customHeight="1" x14ac:dyDescent="0.2">
      <c r="A3" s="13"/>
      <c r="B3" s="20" t="s">
        <v>69</v>
      </c>
      <c r="C3" s="20"/>
      <c r="D3" s="20"/>
      <c r="E3" s="20"/>
      <c r="F3" s="20"/>
      <c r="H3" s="21" t="s">
        <v>70</v>
      </c>
    </row>
    <row r="4" spans="1:8" ht="43.5" customHeight="1" x14ac:dyDescent="0.2">
      <c r="B4" s="22"/>
      <c r="C4" s="23" t="s">
        <v>71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 x14ac:dyDescent="0.2">
      <c r="A5" s="13"/>
      <c r="B5" s="27" t="s">
        <v>34</v>
      </c>
      <c r="C5" s="62">
        <v>2015</v>
      </c>
      <c r="D5" s="62">
        <f>GLA_1!D5</f>
        <v>2015</v>
      </c>
      <c r="E5" s="69"/>
      <c r="F5" s="69"/>
      <c r="G5" s="70"/>
      <c r="H5" s="71"/>
    </row>
    <row r="6" spans="1:8" x14ac:dyDescent="0.2">
      <c r="A6" s="32"/>
      <c r="B6" s="33" t="s">
        <v>35</v>
      </c>
      <c r="C6" s="34">
        <v>36509</v>
      </c>
      <c r="D6" s="72">
        <f>GLA_1!D6</f>
        <v>1466424</v>
      </c>
      <c r="E6" s="35">
        <f t="shared" ref="E6:E32" si="0">C6/D6</f>
        <v>2.4896619258822823E-2</v>
      </c>
      <c r="F6" s="36">
        <f t="shared" ref="F6:F32" si="1">ROUND(E6/E$32*100,1)</f>
        <v>44.5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 x14ac:dyDescent="0.2">
      <c r="A7" s="32"/>
      <c r="B7" s="40" t="s">
        <v>36</v>
      </c>
      <c r="C7" s="41">
        <v>99742</v>
      </c>
      <c r="D7" s="73">
        <f>GLA_1!D7</f>
        <v>1017483</v>
      </c>
      <c r="E7" s="42">
        <f t="shared" si="0"/>
        <v>9.8028173443684072E-2</v>
      </c>
      <c r="F7" s="43">
        <f t="shared" si="1"/>
        <v>175.4</v>
      </c>
      <c r="G7" s="44">
        <f t="shared" si="2"/>
        <v>7520546.8000000007</v>
      </c>
      <c r="H7" s="45">
        <f t="shared" si="3"/>
        <v>20045185.76373541</v>
      </c>
    </row>
    <row r="8" spans="1:8" x14ac:dyDescent="0.2">
      <c r="A8" s="32"/>
      <c r="B8" s="46" t="s">
        <v>37</v>
      </c>
      <c r="C8" s="47">
        <v>36313</v>
      </c>
      <c r="D8" s="74">
        <f>GLA_1!D8</f>
        <v>398762</v>
      </c>
      <c r="E8" s="48">
        <f t="shared" si="0"/>
        <v>9.1064344145129178E-2</v>
      </c>
      <c r="F8" s="49">
        <f t="shared" si="1"/>
        <v>162.9</v>
      </c>
      <c r="G8" s="50">
        <f t="shared" si="2"/>
        <v>2284087.7000000002</v>
      </c>
      <c r="H8" s="51">
        <f t="shared" si="3"/>
        <v>6087983.1566453585</v>
      </c>
    </row>
    <row r="9" spans="1:8" x14ac:dyDescent="0.2">
      <c r="A9" s="32"/>
      <c r="B9" s="40" t="s">
        <v>38</v>
      </c>
      <c r="C9" s="41">
        <v>4626</v>
      </c>
      <c r="D9" s="73">
        <f>GLA_1!D9</f>
        <v>35973</v>
      </c>
      <c r="E9" s="42">
        <f t="shared" si="0"/>
        <v>0.12859644733550163</v>
      </c>
      <c r="F9" s="43">
        <f t="shared" si="1"/>
        <v>230.1</v>
      </c>
      <c r="G9" s="44">
        <f t="shared" si="2"/>
        <v>601842.6</v>
      </c>
      <c r="H9" s="45">
        <f t="shared" si="3"/>
        <v>1604144.8897744378</v>
      </c>
    </row>
    <row r="10" spans="1:8" x14ac:dyDescent="0.2">
      <c r="A10" s="32"/>
      <c r="B10" s="46" t="s">
        <v>39</v>
      </c>
      <c r="C10" s="47">
        <v>12975</v>
      </c>
      <c r="D10" s="74">
        <f>GLA_1!D10</f>
        <v>154093</v>
      </c>
      <c r="E10" s="48">
        <f t="shared" si="0"/>
        <v>8.4202397253606592E-2</v>
      </c>
      <c r="F10" s="49">
        <f t="shared" si="1"/>
        <v>150.69999999999999</v>
      </c>
      <c r="G10" s="50">
        <f t="shared" si="2"/>
        <v>657832.49999999988</v>
      </c>
      <c r="H10" s="51">
        <f t="shared" si="3"/>
        <v>1753379.7760453362</v>
      </c>
    </row>
    <row r="11" spans="1:8" x14ac:dyDescent="0.2">
      <c r="A11" s="32"/>
      <c r="B11" s="40" t="s">
        <v>40</v>
      </c>
      <c r="C11" s="41">
        <v>4784</v>
      </c>
      <c r="D11" s="73">
        <f>GLA_1!D11</f>
        <v>37076</v>
      </c>
      <c r="E11" s="42">
        <f t="shared" si="0"/>
        <v>0.12903225806451613</v>
      </c>
      <c r="F11" s="43">
        <f t="shared" si="1"/>
        <v>230.9</v>
      </c>
      <c r="G11" s="44">
        <f t="shared" si="2"/>
        <v>626225.6</v>
      </c>
      <c r="H11" s="45">
        <f t="shared" si="3"/>
        <v>1669135.0796469564</v>
      </c>
    </row>
    <row r="12" spans="1:8" x14ac:dyDescent="0.2">
      <c r="A12" s="32"/>
      <c r="B12" s="46" t="s">
        <v>41</v>
      </c>
      <c r="C12" s="47">
        <v>3530</v>
      </c>
      <c r="D12" s="74">
        <f>GLA_1!D12</f>
        <v>42420</v>
      </c>
      <c r="E12" s="48">
        <f t="shared" si="0"/>
        <v>8.3215464403583211E-2</v>
      </c>
      <c r="F12" s="49">
        <f t="shared" si="1"/>
        <v>148.9</v>
      </c>
      <c r="G12" s="50">
        <f t="shared" si="2"/>
        <v>172617.00000000003</v>
      </c>
      <c r="H12" s="51">
        <f t="shared" si="3"/>
        <v>460091.52299653465</v>
      </c>
    </row>
    <row r="13" spans="1:8" x14ac:dyDescent="0.2">
      <c r="A13" s="32"/>
      <c r="B13" s="40" t="s">
        <v>42</v>
      </c>
      <c r="C13" s="41">
        <v>2268</v>
      </c>
      <c r="D13" s="73">
        <f>GLA_1!D13</f>
        <v>40028</v>
      </c>
      <c r="E13" s="42">
        <f t="shared" si="0"/>
        <v>5.6660337763565508E-2</v>
      </c>
      <c r="F13" s="43">
        <f t="shared" si="1"/>
        <v>101.4</v>
      </c>
      <c r="G13" s="44">
        <f t="shared" si="2"/>
        <v>3175.200000000013</v>
      </c>
      <c r="H13" s="45">
        <f t="shared" si="3"/>
        <v>8463.1444401107801</v>
      </c>
    </row>
    <row r="14" spans="1:8" x14ac:dyDescent="0.2">
      <c r="A14" s="32"/>
      <c r="B14" s="46" t="s">
        <v>43</v>
      </c>
      <c r="C14" s="47">
        <v>5919</v>
      </c>
      <c r="D14" s="74">
        <f>GLA_1!D14</f>
        <v>122134</v>
      </c>
      <c r="E14" s="48">
        <f t="shared" si="0"/>
        <v>4.846316341068007E-2</v>
      </c>
      <c r="F14" s="49">
        <f t="shared" si="1"/>
        <v>86.7</v>
      </c>
      <c r="G14" s="50">
        <f t="shared" si="2"/>
        <v>0</v>
      </c>
      <c r="H14" s="51">
        <f t="shared" si="3"/>
        <v>0</v>
      </c>
    </row>
    <row r="15" spans="1:8" x14ac:dyDescent="0.2">
      <c r="A15" s="32"/>
      <c r="B15" s="40" t="s">
        <v>44</v>
      </c>
      <c r="C15" s="41">
        <v>30761</v>
      </c>
      <c r="D15" s="73">
        <f>GLA_1!D15</f>
        <v>307461</v>
      </c>
      <c r="E15" s="42">
        <f t="shared" si="0"/>
        <v>0.10004846143088067</v>
      </c>
      <c r="F15" s="43">
        <f t="shared" si="1"/>
        <v>179</v>
      </c>
      <c r="G15" s="44">
        <f t="shared" si="2"/>
        <v>2430119</v>
      </c>
      <c r="H15" s="45">
        <f t="shared" si="3"/>
        <v>6477213.4365260405</v>
      </c>
    </row>
    <row r="16" spans="1:8" x14ac:dyDescent="0.2">
      <c r="A16" s="32"/>
      <c r="B16" s="46" t="s">
        <v>45</v>
      </c>
      <c r="C16" s="47">
        <v>8965</v>
      </c>
      <c r="D16" s="74">
        <f>GLA_1!D16</f>
        <v>266418</v>
      </c>
      <c r="E16" s="48">
        <f t="shared" si="0"/>
        <v>3.3650128745054762E-2</v>
      </c>
      <c r="F16" s="49">
        <f t="shared" si="1"/>
        <v>60.2</v>
      </c>
      <c r="G16" s="50">
        <f t="shared" si="2"/>
        <v>0</v>
      </c>
      <c r="H16" s="51">
        <f t="shared" si="3"/>
        <v>0</v>
      </c>
    </row>
    <row r="17" spans="1:8" x14ac:dyDescent="0.2">
      <c r="A17" s="32"/>
      <c r="B17" s="40" t="s">
        <v>46</v>
      </c>
      <c r="C17" s="41">
        <v>675</v>
      </c>
      <c r="D17" s="73">
        <f>GLA_1!D17</f>
        <v>191817</v>
      </c>
      <c r="E17" s="42">
        <f t="shared" si="0"/>
        <v>3.5189790268849996E-3</v>
      </c>
      <c r="F17" s="43">
        <f t="shared" si="1"/>
        <v>6.3</v>
      </c>
      <c r="G17" s="44">
        <f t="shared" si="2"/>
        <v>0</v>
      </c>
      <c r="H17" s="45">
        <f t="shared" si="3"/>
        <v>0</v>
      </c>
    </row>
    <row r="18" spans="1:8" x14ac:dyDescent="0.2">
      <c r="A18" s="32"/>
      <c r="B18" s="46" t="s">
        <v>47</v>
      </c>
      <c r="C18" s="47">
        <v>5192</v>
      </c>
      <c r="D18" s="74">
        <f>GLA_1!D18</f>
        <v>283231</v>
      </c>
      <c r="E18" s="48">
        <f t="shared" si="0"/>
        <v>1.8331326726241125E-2</v>
      </c>
      <c r="F18" s="49">
        <f t="shared" si="1"/>
        <v>32.799999999999997</v>
      </c>
      <c r="G18" s="50">
        <f t="shared" si="2"/>
        <v>0</v>
      </c>
      <c r="H18" s="51">
        <f t="shared" si="3"/>
        <v>0</v>
      </c>
    </row>
    <row r="19" spans="1:8" x14ac:dyDescent="0.2">
      <c r="A19" s="32"/>
      <c r="B19" s="40" t="s">
        <v>48</v>
      </c>
      <c r="C19" s="41">
        <v>2265</v>
      </c>
      <c r="D19" s="73">
        <f>GLA_1!D19</f>
        <v>79836</v>
      </c>
      <c r="E19" s="42">
        <f t="shared" si="0"/>
        <v>2.837065985269803E-2</v>
      </c>
      <c r="F19" s="43">
        <f t="shared" si="1"/>
        <v>50.8</v>
      </c>
      <c r="G19" s="44">
        <f t="shared" si="2"/>
        <v>0</v>
      </c>
      <c r="H19" s="45">
        <f t="shared" si="3"/>
        <v>0</v>
      </c>
    </row>
    <row r="20" spans="1:8" x14ac:dyDescent="0.2">
      <c r="A20" s="32"/>
      <c r="B20" s="46" t="s">
        <v>49</v>
      </c>
      <c r="C20" s="47">
        <v>6803</v>
      </c>
      <c r="D20" s="74">
        <f>GLA_1!D20</f>
        <v>54543</v>
      </c>
      <c r="E20" s="48">
        <f t="shared" si="0"/>
        <v>0.1247272793942394</v>
      </c>
      <c r="F20" s="49">
        <f t="shared" si="1"/>
        <v>223.2</v>
      </c>
      <c r="G20" s="50">
        <f t="shared" si="2"/>
        <v>838129.6</v>
      </c>
      <c r="H20" s="51">
        <f t="shared" si="3"/>
        <v>2233941.7562144883</v>
      </c>
    </row>
    <row r="21" spans="1:8" x14ac:dyDescent="0.2">
      <c r="A21" s="32"/>
      <c r="B21" s="40" t="s">
        <v>50</v>
      </c>
      <c r="C21" s="41">
        <v>3385</v>
      </c>
      <c r="D21" s="73">
        <f>GLA_1!D21</f>
        <v>15974</v>
      </c>
      <c r="E21" s="42">
        <f t="shared" si="0"/>
        <v>0.21190684862902215</v>
      </c>
      <c r="F21" s="43">
        <f t="shared" si="1"/>
        <v>379.2</v>
      </c>
      <c r="G21" s="44">
        <f t="shared" si="2"/>
        <v>945092</v>
      </c>
      <c r="H21" s="45">
        <f t="shared" si="3"/>
        <v>2519038.2039534976</v>
      </c>
    </row>
    <row r="22" spans="1:8" x14ac:dyDescent="0.2">
      <c r="A22" s="32"/>
      <c r="B22" s="46" t="s">
        <v>51</v>
      </c>
      <c r="C22" s="47">
        <v>33723</v>
      </c>
      <c r="D22" s="74">
        <f>GLA_1!D22</f>
        <v>499065</v>
      </c>
      <c r="E22" s="48">
        <f t="shared" si="0"/>
        <v>6.7572360313786786E-2</v>
      </c>
      <c r="F22" s="49">
        <f t="shared" si="1"/>
        <v>120.9</v>
      </c>
      <c r="G22" s="50">
        <f t="shared" si="2"/>
        <v>704810.70000000019</v>
      </c>
      <c r="H22" s="51">
        <f t="shared" si="3"/>
        <v>1878594.9726113521</v>
      </c>
    </row>
    <row r="23" spans="1:8" x14ac:dyDescent="0.2">
      <c r="A23" s="32"/>
      <c r="B23" s="40" t="s">
        <v>52</v>
      </c>
      <c r="C23" s="41">
        <v>25480</v>
      </c>
      <c r="D23" s="73">
        <f>GLA_1!D23</f>
        <v>196610</v>
      </c>
      <c r="E23" s="42">
        <f t="shared" si="0"/>
        <v>0.12959666344539952</v>
      </c>
      <c r="F23" s="43">
        <f t="shared" si="1"/>
        <v>231.9</v>
      </c>
      <c r="G23" s="44">
        <f t="shared" si="2"/>
        <v>3360812</v>
      </c>
      <c r="H23" s="45">
        <f t="shared" si="3"/>
        <v>8957872.6984308008</v>
      </c>
    </row>
    <row r="24" spans="1:8" x14ac:dyDescent="0.2">
      <c r="A24" s="32"/>
      <c r="B24" s="46" t="s">
        <v>53</v>
      </c>
      <c r="C24" s="47">
        <v>18076</v>
      </c>
      <c r="D24" s="74">
        <f>GLA_1!D24</f>
        <v>653675</v>
      </c>
      <c r="E24" s="48">
        <f t="shared" si="0"/>
        <v>2.7652885608291582E-2</v>
      </c>
      <c r="F24" s="49">
        <f t="shared" si="1"/>
        <v>49.5</v>
      </c>
      <c r="G24" s="50">
        <f t="shared" si="2"/>
        <v>0</v>
      </c>
      <c r="H24" s="51">
        <f t="shared" si="3"/>
        <v>0</v>
      </c>
    </row>
    <row r="25" spans="1:8" x14ac:dyDescent="0.2">
      <c r="A25" s="32"/>
      <c r="B25" s="40" t="s">
        <v>54</v>
      </c>
      <c r="C25" s="41">
        <v>24013</v>
      </c>
      <c r="D25" s="73">
        <f>GLA_1!D25</f>
        <v>267429</v>
      </c>
      <c r="E25" s="42">
        <f t="shared" si="0"/>
        <v>8.9792056957173683E-2</v>
      </c>
      <c r="F25" s="43">
        <f t="shared" si="1"/>
        <v>160.69999999999999</v>
      </c>
      <c r="G25" s="44">
        <f t="shared" si="2"/>
        <v>1457589.0999999996</v>
      </c>
      <c r="H25" s="45">
        <f t="shared" si="3"/>
        <v>3885042.5446053864</v>
      </c>
    </row>
    <row r="26" spans="1:8" x14ac:dyDescent="0.2">
      <c r="A26" s="32"/>
      <c r="B26" s="46" t="s">
        <v>55</v>
      </c>
      <c r="C26" s="47">
        <v>16001</v>
      </c>
      <c r="D26" s="74">
        <f>GLA_1!D26</f>
        <v>351946</v>
      </c>
      <c r="E26" s="48">
        <f t="shared" si="0"/>
        <v>4.5464361009927658E-2</v>
      </c>
      <c r="F26" s="49">
        <f t="shared" si="1"/>
        <v>81.400000000000006</v>
      </c>
      <c r="G26" s="50">
        <f t="shared" si="2"/>
        <v>0</v>
      </c>
      <c r="H26" s="51">
        <f t="shared" si="3"/>
        <v>0</v>
      </c>
    </row>
    <row r="27" spans="1:8" x14ac:dyDescent="0.2">
      <c r="A27" s="32"/>
      <c r="B27" s="40" t="s">
        <v>56</v>
      </c>
      <c r="C27" s="41">
        <v>39053</v>
      </c>
      <c r="D27" s="73">
        <f>GLA_1!D27</f>
        <v>773407</v>
      </c>
      <c r="E27" s="42">
        <f t="shared" si="0"/>
        <v>5.0494758904431947E-2</v>
      </c>
      <c r="F27" s="43">
        <f t="shared" si="1"/>
        <v>90.4</v>
      </c>
      <c r="G27" s="44">
        <f t="shared" si="2"/>
        <v>0</v>
      </c>
      <c r="H27" s="45">
        <f t="shared" si="3"/>
        <v>0</v>
      </c>
    </row>
    <row r="28" spans="1:8" x14ac:dyDescent="0.2">
      <c r="A28" s="32"/>
      <c r="B28" s="46" t="s">
        <v>57</v>
      </c>
      <c r="C28" s="47">
        <v>20042</v>
      </c>
      <c r="D28" s="74">
        <f>GLA_1!D28</f>
        <v>335696</v>
      </c>
      <c r="E28" s="48">
        <f t="shared" si="0"/>
        <v>5.9702826366712737E-2</v>
      </c>
      <c r="F28" s="49">
        <f t="shared" si="1"/>
        <v>106.8</v>
      </c>
      <c r="G28" s="50">
        <f t="shared" si="2"/>
        <v>136285.59999999995</v>
      </c>
      <c r="H28" s="51">
        <f t="shared" si="3"/>
        <v>363254.19435221609</v>
      </c>
    </row>
    <row r="29" spans="1:8" x14ac:dyDescent="0.2">
      <c r="A29" s="32"/>
      <c r="B29" s="40" t="s">
        <v>58</v>
      </c>
      <c r="C29" s="41">
        <v>10017</v>
      </c>
      <c r="D29" s="73">
        <f>GLA_1!D29</f>
        <v>178107</v>
      </c>
      <c r="E29" s="42">
        <f t="shared" si="0"/>
        <v>5.6241472822516798E-2</v>
      </c>
      <c r="F29" s="43">
        <f t="shared" si="1"/>
        <v>100.6</v>
      </c>
      <c r="G29" s="44">
        <f t="shared" si="2"/>
        <v>6010.1999999999434</v>
      </c>
      <c r="H29" s="45">
        <f t="shared" si="3"/>
        <v>16019.523404495189</v>
      </c>
    </row>
    <row r="30" spans="1:8" x14ac:dyDescent="0.2">
      <c r="A30" s="32"/>
      <c r="B30" s="46" t="s">
        <v>59</v>
      </c>
      <c r="C30" s="47">
        <v>6523</v>
      </c>
      <c r="D30" s="74">
        <f>GLA_1!D30</f>
        <v>484736</v>
      </c>
      <c r="E30" s="48">
        <f t="shared" si="0"/>
        <v>1.3456809479799313E-2</v>
      </c>
      <c r="F30" s="49">
        <f t="shared" si="1"/>
        <v>24.1</v>
      </c>
      <c r="G30" s="50">
        <f t="shared" si="2"/>
        <v>0</v>
      </c>
      <c r="H30" s="51">
        <f t="shared" si="3"/>
        <v>0</v>
      </c>
    </row>
    <row r="31" spans="1:8" x14ac:dyDescent="0.2">
      <c r="A31" s="32"/>
      <c r="B31" s="52" t="s">
        <v>60</v>
      </c>
      <c r="C31" s="41">
        <v>7741</v>
      </c>
      <c r="D31" s="73">
        <f>GLA_1!D31</f>
        <v>72782</v>
      </c>
      <c r="E31" s="42">
        <f t="shared" si="0"/>
        <v>0.10635871506691215</v>
      </c>
      <c r="F31" s="43">
        <f t="shared" si="1"/>
        <v>190.3</v>
      </c>
      <c r="G31" s="44">
        <f t="shared" si="2"/>
        <v>699012.3</v>
      </c>
      <c r="H31" s="45">
        <f t="shared" si="3"/>
        <v>1863139.9786829255</v>
      </c>
    </row>
    <row r="32" spans="1:8" ht="13.5" customHeight="1" x14ac:dyDescent="0.2">
      <c r="B32" s="53" t="s">
        <v>61</v>
      </c>
      <c r="C32" s="54">
        <v>465381</v>
      </c>
      <c r="D32" s="75">
        <f>SUM(D6:D31)</f>
        <v>8327126</v>
      </c>
      <c r="E32" s="55">
        <f t="shared" si="0"/>
        <v>5.5887349368797828E-2</v>
      </c>
      <c r="F32" s="56">
        <f t="shared" si="1"/>
        <v>100</v>
      </c>
      <c r="G32" s="57">
        <f>SUM(G6:G31)</f>
        <v>22444187.899999999</v>
      </c>
      <c r="H32" s="58">
        <f>SUM(H6:H31)</f>
        <v>59822500.642065346</v>
      </c>
    </row>
    <row r="33" spans="2:2" x14ac:dyDescent="0.2">
      <c r="B33" s="59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33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28515625" style="14" customWidth="1"/>
    <col min="3" max="3" width="12.8554687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3.25" customHeight="1" x14ac:dyDescent="0.35">
      <c r="A1" s="13"/>
      <c r="B1" s="66" t="s">
        <v>72</v>
      </c>
      <c r="C1" s="66"/>
      <c r="D1" s="76"/>
      <c r="H1" s="16" t="str">
        <f>Info!C$28</f>
        <v>FA_2018_20170823</v>
      </c>
    </row>
    <row r="2" spans="1:8" s="1" customFormat="1" ht="23.25" customHeight="1" x14ac:dyDescent="0.35">
      <c r="A2" s="13"/>
      <c r="B2" s="77" t="str">
        <f>"Referenzjahr "&amp;Info!C30</f>
        <v>Referenzjahr 2018</v>
      </c>
      <c r="D2" s="14"/>
      <c r="E2" s="14"/>
      <c r="F2" s="14"/>
      <c r="G2" s="18" t="s">
        <v>73</v>
      </c>
      <c r="H2" s="19">
        <f>Total_GLA!G2/6</f>
        <v>59822500.642065339</v>
      </c>
    </row>
    <row r="3" spans="1:8" s="1" customFormat="1" ht="23.25" customHeight="1" x14ac:dyDescent="0.2">
      <c r="A3" s="13"/>
      <c r="B3" s="98"/>
      <c r="C3" s="98"/>
      <c r="H3" s="21" t="s">
        <v>70</v>
      </c>
    </row>
    <row r="4" spans="1:8" ht="33" customHeight="1" x14ac:dyDescent="0.2">
      <c r="B4" s="22"/>
      <c r="C4" s="23" t="s">
        <v>74</v>
      </c>
      <c r="D4" s="23" t="s">
        <v>75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 x14ac:dyDescent="0.2">
      <c r="A5" s="13"/>
      <c r="B5" s="27" t="s">
        <v>34</v>
      </c>
      <c r="C5" s="62">
        <v>2015</v>
      </c>
      <c r="D5" s="62">
        <v>2015</v>
      </c>
      <c r="E5" s="69"/>
      <c r="F5" s="69"/>
      <c r="G5" s="70"/>
      <c r="H5" s="71"/>
    </row>
    <row r="6" spans="1:8" x14ac:dyDescent="0.2">
      <c r="A6" s="32"/>
      <c r="B6" s="33" t="s">
        <v>35</v>
      </c>
      <c r="C6" s="34">
        <v>1466424</v>
      </c>
      <c r="D6" s="34">
        <v>172893</v>
      </c>
      <c r="E6" s="35">
        <f t="shared" ref="E6:E32" si="0">D6/C6</f>
        <v>0.11790109818169915</v>
      </c>
      <c r="F6" s="36">
        <f t="shared" ref="F6:F32" si="1">ROUND(E6/E$32*100,1)</f>
        <v>23.8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 x14ac:dyDescent="0.2">
      <c r="A7" s="32"/>
      <c r="B7" s="40" t="s">
        <v>36</v>
      </c>
      <c r="C7" s="41">
        <v>1017483</v>
      </c>
      <c r="D7" s="41">
        <v>595956</v>
      </c>
      <c r="E7" s="42">
        <f t="shared" si="0"/>
        <v>0.58571592842337417</v>
      </c>
      <c r="F7" s="43">
        <f t="shared" si="1"/>
        <v>118.1</v>
      </c>
      <c r="G7" s="44">
        <f t="shared" si="2"/>
        <v>18416442.299999993</v>
      </c>
      <c r="H7" s="45">
        <f t="shared" si="3"/>
        <v>3822861.2205261332</v>
      </c>
    </row>
    <row r="8" spans="1:8" x14ac:dyDescent="0.2">
      <c r="A8" s="32"/>
      <c r="B8" s="46" t="s">
        <v>37</v>
      </c>
      <c r="C8" s="47">
        <v>398762</v>
      </c>
      <c r="D8" s="47">
        <v>149326</v>
      </c>
      <c r="E8" s="48">
        <f t="shared" si="0"/>
        <v>0.37447399702077933</v>
      </c>
      <c r="F8" s="49">
        <f t="shared" si="1"/>
        <v>75.5</v>
      </c>
      <c r="G8" s="50">
        <f t="shared" si="2"/>
        <v>0</v>
      </c>
      <c r="H8" s="51">
        <f t="shared" si="3"/>
        <v>0</v>
      </c>
    </row>
    <row r="9" spans="1:8" x14ac:dyDescent="0.2">
      <c r="A9" s="32"/>
      <c r="B9" s="40" t="s">
        <v>38</v>
      </c>
      <c r="C9" s="41">
        <v>35973</v>
      </c>
      <c r="D9" s="41">
        <v>107638</v>
      </c>
      <c r="E9" s="42">
        <f t="shared" si="0"/>
        <v>2.9921885858838575</v>
      </c>
      <c r="F9" s="43">
        <f t="shared" si="1"/>
        <v>603.4</v>
      </c>
      <c r="G9" s="44">
        <f t="shared" si="2"/>
        <v>18108808.199999999</v>
      </c>
      <c r="H9" s="45">
        <f t="shared" si="3"/>
        <v>3759002.9328154041</v>
      </c>
    </row>
    <row r="10" spans="1:8" x14ac:dyDescent="0.2">
      <c r="A10" s="32"/>
      <c r="B10" s="46" t="s">
        <v>39</v>
      </c>
      <c r="C10" s="47">
        <v>154093</v>
      </c>
      <c r="D10" s="47">
        <v>90800</v>
      </c>
      <c r="E10" s="48">
        <f t="shared" si="0"/>
        <v>0.58925454108882303</v>
      </c>
      <c r="F10" s="49">
        <f t="shared" si="1"/>
        <v>118.8</v>
      </c>
      <c r="G10" s="50">
        <f t="shared" si="2"/>
        <v>2896948.3999999994</v>
      </c>
      <c r="H10" s="51">
        <f t="shared" si="3"/>
        <v>601344.79373495665</v>
      </c>
    </row>
    <row r="11" spans="1:8" x14ac:dyDescent="0.2">
      <c r="A11" s="32"/>
      <c r="B11" s="40" t="s">
        <v>40</v>
      </c>
      <c r="C11" s="41">
        <v>37076</v>
      </c>
      <c r="D11" s="41">
        <v>49064</v>
      </c>
      <c r="E11" s="42">
        <f t="shared" si="0"/>
        <v>1.3233358506850792</v>
      </c>
      <c r="F11" s="43">
        <f t="shared" si="1"/>
        <v>266.89999999999998</v>
      </c>
      <c r="G11" s="44">
        <f t="shared" si="2"/>
        <v>6187984.3999999994</v>
      </c>
      <c r="H11" s="45">
        <f t="shared" si="3"/>
        <v>1284493.7806462585</v>
      </c>
    </row>
    <row r="12" spans="1:8" x14ac:dyDescent="0.2">
      <c r="A12" s="32"/>
      <c r="B12" s="46" t="s">
        <v>41</v>
      </c>
      <c r="C12" s="47">
        <v>42420</v>
      </c>
      <c r="D12" s="47">
        <v>27593</v>
      </c>
      <c r="E12" s="48">
        <f t="shared" si="0"/>
        <v>0.65047147571900044</v>
      </c>
      <c r="F12" s="49">
        <f t="shared" si="1"/>
        <v>131.19999999999999</v>
      </c>
      <c r="G12" s="50">
        <f t="shared" si="2"/>
        <v>1323503.9999999995</v>
      </c>
      <c r="H12" s="51">
        <f t="shared" si="3"/>
        <v>274731.24474270584</v>
      </c>
    </row>
    <row r="13" spans="1:8" x14ac:dyDescent="0.2">
      <c r="A13" s="32"/>
      <c r="B13" s="40" t="s">
        <v>42</v>
      </c>
      <c r="C13" s="41">
        <v>40028</v>
      </c>
      <c r="D13" s="41">
        <v>68535</v>
      </c>
      <c r="E13" s="42">
        <f t="shared" si="0"/>
        <v>1.7121764764664735</v>
      </c>
      <c r="F13" s="43">
        <f t="shared" si="1"/>
        <v>345.3</v>
      </c>
      <c r="G13" s="44">
        <f t="shared" si="2"/>
        <v>9818868.4000000004</v>
      </c>
      <c r="H13" s="45">
        <f t="shared" si="3"/>
        <v>2038187.9748733821</v>
      </c>
    </row>
    <row r="14" spans="1:8" x14ac:dyDescent="0.2">
      <c r="A14" s="32"/>
      <c r="B14" s="46" t="s">
        <v>43</v>
      </c>
      <c r="C14" s="47">
        <v>122134</v>
      </c>
      <c r="D14" s="47">
        <v>23873</v>
      </c>
      <c r="E14" s="48">
        <f t="shared" si="0"/>
        <v>0.19546563610460641</v>
      </c>
      <c r="F14" s="49">
        <f t="shared" si="1"/>
        <v>39.4</v>
      </c>
      <c r="G14" s="50">
        <f t="shared" si="2"/>
        <v>0</v>
      </c>
      <c r="H14" s="51">
        <f t="shared" si="3"/>
        <v>0</v>
      </c>
    </row>
    <row r="15" spans="1:8" x14ac:dyDescent="0.2">
      <c r="A15" s="32"/>
      <c r="B15" s="40" t="s">
        <v>44</v>
      </c>
      <c r="C15" s="41">
        <v>307461</v>
      </c>
      <c r="D15" s="41">
        <v>167144</v>
      </c>
      <c r="E15" s="42">
        <f t="shared" si="0"/>
        <v>0.5436266713501875</v>
      </c>
      <c r="F15" s="43">
        <f t="shared" si="1"/>
        <v>109.6</v>
      </c>
      <c r="G15" s="44">
        <f t="shared" si="2"/>
        <v>2951625.5999999982</v>
      </c>
      <c r="H15" s="45">
        <f t="shared" si="3"/>
        <v>612694.61603624595</v>
      </c>
    </row>
    <row r="16" spans="1:8" x14ac:dyDescent="0.2">
      <c r="A16" s="32"/>
      <c r="B16" s="46" t="s">
        <v>45</v>
      </c>
      <c r="C16" s="47">
        <v>266418</v>
      </c>
      <c r="D16" s="47">
        <v>79038</v>
      </c>
      <c r="E16" s="48">
        <f t="shared" si="0"/>
        <v>0.29666914397675831</v>
      </c>
      <c r="F16" s="49">
        <f t="shared" si="1"/>
        <v>59.8</v>
      </c>
      <c r="G16" s="50">
        <f t="shared" si="2"/>
        <v>0</v>
      </c>
      <c r="H16" s="51">
        <f t="shared" si="3"/>
        <v>0</v>
      </c>
    </row>
    <row r="17" spans="1:8" x14ac:dyDescent="0.2">
      <c r="A17" s="32"/>
      <c r="B17" s="40" t="s">
        <v>46</v>
      </c>
      <c r="C17" s="41">
        <v>191817</v>
      </c>
      <c r="D17" s="41">
        <v>3698</v>
      </c>
      <c r="E17" s="42">
        <f t="shared" si="0"/>
        <v>1.9278791765067745E-2</v>
      </c>
      <c r="F17" s="43">
        <f t="shared" si="1"/>
        <v>3.9</v>
      </c>
      <c r="G17" s="44">
        <f t="shared" si="2"/>
        <v>0</v>
      </c>
      <c r="H17" s="45">
        <f t="shared" si="3"/>
        <v>0</v>
      </c>
    </row>
    <row r="18" spans="1:8" x14ac:dyDescent="0.2">
      <c r="A18" s="32"/>
      <c r="B18" s="46" t="s">
        <v>47</v>
      </c>
      <c r="C18" s="47">
        <v>283231</v>
      </c>
      <c r="D18" s="47">
        <v>51774</v>
      </c>
      <c r="E18" s="48">
        <f t="shared" si="0"/>
        <v>0.18279778696540985</v>
      </c>
      <c r="F18" s="49">
        <f t="shared" si="1"/>
        <v>36.9</v>
      </c>
      <c r="G18" s="50">
        <f t="shared" si="2"/>
        <v>0</v>
      </c>
      <c r="H18" s="51">
        <f t="shared" si="3"/>
        <v>0</v>
      </c>
    </row>
    <row r="19" spans="1:8" x14ac:dyDescent="0.2">
      <c r="A19" s="32"/>
      <c r="B19" s="40" t="s">
        <v>48</v>
      </c>
      <c r="C19" s="41">
        <v>79836</v>
      </c>
      <c r="D19" s="41">
        <v>29846</v>
      </c>
      <c r="E19" s="42">
        <f t="shared" si="0"/>
        <v>0.37384137481837765</v>
      </c>
      <c r="F19" s="43">
        <f t="shared" si="1"/>
        <v>75.400000000000006</v>
      </c>
      <c r="G19" s="44">
        <f t="shared" si="2"/>
        <v>0</v>
      </c>
      <c r="H19" s="45">
        <f t="shared" si="3"/>
        <v>0</v>
      </c>
    </row>
    <row r="20" spans="1:8" x14ac:dyDescent="0.2">
      <c r="A20" s="32"/>
      <c r="B20" s="46" t="s">
        <v>49</v>
      </c>
      <c r="C20" s="47">
        <v>54543</v>
      </c>
      <c r="D20" s="47">
        <v>24292</v>
      </c>
      <c r="E20" s="48">
        <f t="shared" si="0"/>
        <v>0.44537337513521441</v>
      </c>
      <c r="F20" s="49">
        <f t="shared" si="1"/>
        <v>89.8</v>
      </c>
      <c r="G20" s="50">
        <f t="shared" si="2"/>
        <v>0</v>
      </c>
      <c r="H20" s="51">
        <f t="shared" si="3"/>
        <v>0</v>
      </c>
    </row>
    <row r="21" spans="1:8" x14ac:dyDescent="0.2">
      <c r="A21" s="32"/>
      <c r="B21" s="40" t="s">
        <v>50</v>
      </c>
      <c r="C21" s="41">
        <v>15974</v>
      </c>
      <c r="D21" s="41">
        <v>17239</v>
      </c>
      <c r="E21" s="42">
        <f t="shared" si="0"/>
        <v>1.0791911856767247</v>
      </c>
      <c r="F21" s="43">
        <f t="shared" si="1"/>
        <v>217.6</v>
      </c>
      <c r="G21" s="44">
        <f t="shared" si="2"/>
        <v>1878542.4</v>
      </c>
      <c r="H21" s="45">
        <f t="shared" si="3"/>
        <v>389945.39635237225</v>
      </c>
    </row>
    <row r="22" spans="1:8" x14ac:dyDescent="0.2">
      <c r="A22" s="32"/>
      <c r="B22" s="46" t="s">
        <v>51</v>
      </c>
      <c r="C22" s="47">
        <v>499065</v>
      </c>
      <c r="D22" s="47">
        <v>203072</v>
      </c>
      <c r="E22" s="48">
        <f t="shared" si="0"/>
        <v>0.40690491218578745</v>
      </c>
      <c r="F22" s="49">
        <f t="shared" si="1"/>
        <v>82.1</v>
      </c>
      <c r="G22" s="50">
        <f t="shared" si="2"/>
        <v>0</v>
      </c>
      <c r="H22" s="51">
        <f t="shared" si="3"/>
        <v>0</v>
      </c>
    </row>
    <row r="23" spans="1:8" x14ac:dyDescent="0.2">
      <c r="A23" s="32"/>
      <c r="B23" s="40" t="s">
        <v>52</v>
      </c>
      <c r="C23" s="41">
        <v>196610</v>
      </c>
      <c r="D23" s="41">
        <v>710499</v>
      </c>
      <c r="E23" s="42">
        <f t="shared" si="0"/>
        <v>3.6137480290931285</v>
      </c>
      <c r="F23" s="43">
        <f t="shared" si="1"/>
        <v>728.8</v>
      </c>
      <c r="G23" s="44">
        <f t="shared" si="2"/>
        <v>123628367.99999999</v>
      </c>
      <c r="H23" s="45">
        <f t="shared" si="3"/>
        <v>25662616.377547257</v>
      </c>
    </row>
    <row r="24" spans="1:8" x14ac:dyDescent="0.2">
      <c r="A24" s="32"/>
      <c r="B24" s="46" t="s">
        <v>53</v>
      </c>
      <c r="C24" s="47">
        <v>653675</v>
      </c>
      <c r="D24" s="47">
        <v>140391</v>
      </c>
      <c r="E24" s="48">
        <f t="shared" si="0"/>
        <v>0.21477186675335602</v>
      </c>
      <c r="F24" s="49">
        <f t="shared" si="1"/>
        <v>43.3</v>
      </c>
      <c r="G24" s="50">
        <f t="shared" si="2"/>
        <v>0</v>
      </c>
      <c r="H24" s="51">
        <f t="shared" si="3"/>
        <v>0</v>
      </c>
    </row>
    <row r="25" spans="1:8" x14ac:dyDescent="0.2">
      <c r="A25" s="32"/>
      <c r="B25" s="40" t="s">
        <v>54</v>
      </c>
      <c r="C25" s="41">
        <v>267429</v>
      </c>
      <c r="D25" s="41">
        <v>99145</v>
      </c>
      <c r="E25" s="42">
        <f t="shared" si="0"/>
        <v>0.37073391442214571</v>
      </c>
      <c r="F25" s="43">
        <f t="shared" si="1"/>
        <v>74.8</v>
      </c>
      <c r="G25" s="44">
        <f t="shared" si="2"/>
        <v>0</v>
      </c>
      <c r="H25" s="45">
        <f t="shared" si="3"/>
        <v>0</v>
      </c>
    </row>
    <row r="26" spans="1:8" x14ac:dyDescent="0.2">
      <c r="A26" s="32"/>
      <c r="B26" s="46" t="s">
        <v>55</v>
      </c>
      <c r="C26" s="47">
        <v>351946</v>
      </c>
      <c r="D26" s="47">
        <v>281241</v>
      </c>
      <c r="E26" s="48">
        <f t="shared" si="0"/>
        <v>0.79910270325561306</v>
      </c>
      <c r="F26" s="49">
        <f t="shared" si="1"/>
        <v>161.19999999999999</v>
      </c>
      <c r="G26" s="50">
        <f t="shared" si="2"/>
        <v>21539095.199999996</v>
      </c>
      <c r="H26" s="51">
        <f t="shared" si="3"/>
        <v>4471057.4618041506</v>
      </c>
    </row>
    <row r="27" spans="1:8" x14ac:dyDescent="0.2">
      <c r="A27" s="32"/>
      <c r="B27" s="40" t="s">
        <v>56</v>
      </c>
      <c r="C27" s="41">
        <v>773407</v>
      </c>
      <c r="D27" s="41">
        <v>321220</v>
      </c>
      <c r="E27" s="42">
        <f t="shared" si="0"/>
        <v>0.41533112578500064</v>
      </c>
      <c r="F27" s="43">
        <f t="shared" si="1"/>
        <v>83.8</v>
      </c>
      <c r="G27" s="44">
        <f t="shared" si="2"/>
        <v>0</v>
      </c>
      <c r="H27" s="45">
        <f t="shared" si="3"/>
        <v>0</v>
      </c>
    </row>
    <row r="28" spans="1:8" x14ac:dyDescent="0.2">
      <c r="A28" s="32"/>
      <c r="B28" s="46" t="s">
        <v>57</v>
      </c>
      <c r="C28" s="47">
        <v>335696</v>
      </c>
      <c r="D28" s="47">
        <v>522457</v>
      </c>
      <c r="E28" s="48">
        <f t="shared" si="0"/>
        <v>1.5563396644583194</v>
      </c>
      <c r="F28" s="49">
        <f t="shared" si="1"/>
        <v>313.89999999999998</v>
      </c>
      <c r="G28" s="50">
        <f t="shared" si="2"/>
        <v>71805374.399999991</v>
      </c>
      <c r="H28" s="51">
        <f t="shared" si="3"/>
        <v>14905266.541036541</v>
      </c>
    </row>
    <row r="29" spans="1:8" x14ac:dyDescent="0.2">
      <c r="A29" s="32"/>
      <c r="B29" s="40" t="s">
        <v>58</v>
      </c>
      <c r="C29" s="41">
        <v>178107</v>
      </c>
      <c r="D29" s="41">
        <v>80217</v>
      </c>
      <c r="E29" s="42">
        <f t="shared" si="0"/>
        <v>0.45038656537923832</v>
      </c>
      <c r="F29" s="43">
        <f t="shared" si="1"/>
        <v>90.8</v>
      </c>
      <c r="G29" s="44">
        <f t="shared" si="2"/>
        <v>0</v>
      </c>
      <c r="H29" s="45">
        <f t="shared" si="3"/>
        <v>0</v>
      </c>
    </row>
    <row r="30" spans="1:8" x14ac:dyDescent="0.2">
      <c r="A30" s="32"/>
      <c r="B30" s="46" t="s">
        <v>59</v>
      </c>
      <c r="C30" s="47">
        <v>484736</v>
      </c>
      <c r="D30" s="47">
        <v>28231</v>
      </c>
      <c r="E30" s="48">
        <f t="shared" si="0"/>
        <v>5.8239949168207024E-2</v>
      </c>
      <c r="F30" s="49">
        <f t="shared" si="1"/>
        <v>11.7</v>
      </c>
      <c r="G30" s="50">
        <f t="shared" si="2"/>
        <v>0</v>
      </c>
      <c r="H30" s="51">
        <f t="shared" si="3"/>
        <v>0</v>
      </c>
    </row>
    <row r="31" spans="1:8" x14ac:dyDescent="0.2">
      <c r="A31" s="32"/>
      <c r="B31" s="52" t="s">
        <v>60</v>
      </c>
      <c r="C31" s="41">
        <v>72782</v>
      </c>
      <c r="D31" s="41">
        <v>83860</v>
      </c>
      <c r="E31" s="42">
        <f t="shared" si="0"/>
        <v>1.1522079635074607</v>
      </c>
      <c r="F31" s="43">
        <f t="shared" si="1"/>
        <v>232.4</v>
      </c>
      <c r="G31" s="44">
        <f t="shared" si="2"/>
        <v>9636336.8000000007</v>
      </c>
      <c r="H31" s="45">
        <f t="shared" si="3"/>
        <v>2000298.3019499325</v>
      </c>
    </row>
    <row r="32" spans="1:8" ht="13.5" customHeight="1" x14ac:dyDescent="0.2">
      <c r="B32" s="53" t="s">
        <v>61</v>
      </c>
      <c r="C32" s="54">
        <v>8327126</v>
      </c>
      <c r="D32" s="54">
        <v>4129042</v>
      </c>
      <c r="E32" s="55">
        <f t="shared" si="0"/>
        <v>0.49585439201952752</v>
      </c>
      <c r="F32" s="56">
        <f t="shared" si="1"/>
        <v>100</v>
      </c>
      <c r="G32" s="57">
        <f>SUM(G6:G31)</f>
        <v>288191898.09999996</v>
      </c>
      <c r="H32" s="58">
        <f>SUM(H6:H31)</f>
        <v>59822500.642065339</v>
      </c>
    </row>
    <row r="33" spans="2:2" x14ac:dyDescent="0.2">
      <c r="B33" s="59"/>
    </row>
  </sheetData>
  <mergeCells count="1">
    <mergeCell ref="B3:C3"/>
  </mergeCells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7"/>
  <sheetViews>
    <sheetView showGridLines="0" workbookViewId="0"/>
  </sheetViews>
  <sheetFormatPr baseColWidth="10" defaultColWidth="9.140625" defaultRowHeight="12.75" x14ac:dyDescent="0.2"/>
  <cols>
    <col min="1" max="1" width="1.42578125" style="13" customWidth="1"/>
    <col min="2" max="2" width="15.28515625" style="14" customWidth="1"/>
    <col min="3" max="6" width="16" style="1" customWidth="1"/>
    <col min="7" max="7" width="18.140625" style="1" customWidth="1"/>
  </cols>
  <sheetData>
    <row r="1" spans="1:10" ht="24" customHeight="1" x14ac:dyDescent="0.35">
      <c r="B1" s="78" t="str">
        <f>"Zusammenfassung GLA "&amp;Info!C30</f>
        <v>Zusammenfassung GLA 2018</v>
      </c>
      <c r="C1" s="78"/>
      <c r="D1" s="78"/>
      <c r="E1" s="79"/>
      <c r="G1" s="16" t="str">
        <f>Info!C$28</f>
        <v>FA_2018_20170823</v>
      </c>
    </row>
    <row r="2" spans="1:10" ht="18" customHeight="1" x14ac:dyDescent="0.2">
      <c r="F2" s="80" t="s">
        <v>76</v>
      </c>
      <c r="G2" s="81">
        <v>358935003.85239202</v>
      </c>
    </row>
    <row r="3" spans="1:10" ht="8.25" customHeight="1" x14ac:dyDescent="0.25">
      <c r="C3" s="82"/>
      <c r="D3" s="82"/>
      <c r="E3" s="82"/>
      <c r="F3" s="82"/>
      <c r="G3" s="82"/>
    </row>
    <row r="4" spans="1:10" ht="13.5" customHeight="1" x14ac:dyDescent="0.2">
      <c r="A4" s="83"/>
      <c r="B4" s="84" t="s">
        <v>77</v>
      </c>
      <c r="C4" s="84"/>
      <c r="H4" s="1"/>
    </row>
    <row r="5" spans="1:10" s="85" customFormat="1" ht="15" customHeight="1" x14ac:dyDescent="0.2">
      <c r="A5" s="13"/>
      <c r="B5" s="86" t="s">
        <v>78</v>
      </c>
      <c r="C5" s="87" t="s">
        <v>79</v>
      </c>
      <c r="D5" s="87" t="s">
        <v>80</v>
      </c>
      <c r="E5" s="87" t="s">
        <v>81</v>
      </c>
      <c r="F5" s="87" t="s">
        <v>82</v>
      </c>
      <c r="G5" s="88" t="str">
        <f>"GLA Total"</f>
        <v>GLA Total</v>
      </c>
    </row>
    <row r="6" spans="1:10" s="85" customFormat="1" x14ac:dyDescent="0.2">
      <c r="A6" s="32"/>
      <c r="B6" s="33" t="s">
        <v>35</v>
      </c>
      <c r="C6" s="50">
        <f>GLA_1!$H6</f>
        <v>0</v>
      </c>
      <c r="D6" s="37">
        <f>GLA_2!$G6</f>
        <v>0</v>
      </c>
      <c r="E6" s="37">
        <f>GLA_3!$H6</f>
        <v>0</v>
      </c>
      <c r="F6" s="37">
        <f>GLA_4!$H6</f>
        <v>0</v>
      </c>
      <c r="G6" s="89">
        <f t="shared" ref="G6:G31" si="0">SUM(C6:F6)</f>
        <v>0</v>
      </c>
      <c r="J6" s="90"/>
    </row>
    <row r="7" spans="1:10" s="85" customFormat="1" x14ac:dyDescent="0.2">
      <c r="A7" s="32"/>
      <c r="B7" s="40" t="s">
        <v>36</v>
      </c>
      <c r="C7" s="44">
        <f>GLA_1!$H7</f>
        <v>1877801.2908331642</v>
      </c>
      <c r="D7" s="44">
        <f>GLA_2!$G7</f>
        <v>1264189.7219895476</v>
      </c>
      <c r="E7" s="44">
        <f>GLA_3!$H7</f>
        <v>20045185.76373541</v>
      </c>
      <c r="F7" s="44">
        <f>GLA_4!$H7</f>
        <v>3822861.2205261332</v>
      </c>
      <c r="G7" s="91">
        <f t="shared" si="0"/>
        <v>27010037.997084256</v>
      </c>
      <c r="J7" s="90"/>
    </row>
    <row r="8" spans="1:10" s="85" customFormat="1" x14ac:dyDescent="0.2">
      <c r="A8" s="32"/>
      <c r="B8" s="46" t="s">
        <v>37</v>
      </c>
      <c r="C8" s="50">
        <f>GLA_1!$H8</f>
        <v>0</v>
      </c>
      <c r="D8" s="50">
        <f>GLA_2!$G8</f>
        <v>0</v>
      </c>
      <c r="E8" s="50">
        <f>GLA_3!$H8</f>
        <v>6087983.1566453585</v>
      </c>
      <c r="F8" s="50">
        <f>GLA_4!$H8</f>
        <v>0</v>
      </c>
      <c r="G8" s="92">
        <f t="shared" si="0"/>
        <v>6087983.1566453585</v>
      </c>
      <c r="J8" s="90"/>
    </row>
    <row r="9" spans="1:10" s="85" customFormat="1" x14ac:dyDescent="0.2">
      <c r="A9" s="32"/>
      <c r="B9" s="40" t="s">
        <v>38</v>
      </c>
      <c r="C9" s="44">
        <f>GLA_1!$H9</f>
        <v>535836.51899841963</v>
      </c>
      <c r="D9" s="44">
        <f>GLA_2!$G9</f>
        <v>5645287.1033157241</v>
      </c>
      <c r="E9" s="44">
        <f>GLA_3!$H9</f>
        <v>1604144.8897744378</v>
      </c>
      <c r="F9" s="44">
        <f>GLA_4!$H9</f>
        <v>3759002.9328154041</v>
      </c>
      <c r="G9" s="91">
        <f t="shared" si="0"/>
        <v>11544271.444903987</v>
      </c>
      <c r="J9" s="90"/>
    </row>
    <row r="10" spans="1:10" s="85" customFormat="1" x14ac:dyDescent="0.2">
      <c r="A10" s="32"/>
      <c r="B10" s="46" t="s">
        <v>39</v>
      </c>
      <c r="C10" s="50">
        <f>GLA_1!$H10</f>
        <v>2295039.8572103069</v>
      </c>
      <c r="D10" s="50">
        <f>GLA_2!$G10</f>
        <v>2075817.278160936</v>
      </c>
      <c r="E10" s="50">
        <f>GLA_3!$H10</f>
        <v>1753379.7760453362</v>
      </c>
      <c r="F10" s="50">
        <f>GLA_4!$H10</f>
        <v>601344.79373495665</v>
      </c>
      <c r="G10" s="92">
        <f t="shared" si="0"/>
        <v>6725581.7051515356</v>
      </c>
      <c r="J10" s="90"/>
    </row>
    <row r="11" spans="1:10" s="85" customFormat="1" x14ac:dyDescent="0.2">
      <c r="A11" s="32"/>
      <c r="B11" s="40" t="s">
        <v>40</v>
      </c>
      <c r="C11" s="44">
        <f>GLA_1!$H11</f>
        <v>470551.41326238256</v>
      </c>
      <c r="D11" s="44">
        <f>GLA_2!$G11</f>
        <v>2829639.7097855504</v>
      </c>
      <c r="E11" s="44">
        <f>GLA_3!$H11</f>
        <v>1669135.0796469564</v>
      </c>
      <c r="F11" s="44">
        <f>GLA_4!$H11</f>
        <v>1284493.7806462585</v>
      </c>
      <c r="G11" s="91">
        <f t="shared" si="0"/>
        <v>6253819.9833411481</v>
      </c>
      <c r="J11" s="90"/>
    </row>
    <row r="12" spans="1:10" s="85" customFormat="1" x14ac:dyDescent="0.2">
      <c r="A12" s="32"/>
      <c r="B12" s="46" t="s">
        <v>41</v>
      </c>
      <c r="C12" s="50">
        <f>GLA_1!$H12</f>
        <v>0</v>
      </c>
      <c r="D12" s="50">
        <f>GLA_2!$G12</f>
        <v>522313.77670538652</v>
      </c>
      <c r="E12" s="50">
        <f>GLA_3!$H12</f>
        <v>460091.52299653465</v>
      </c>
      <c r="F12" s="50">
        <f>GLA_4!$H12</f>
        <v>274731.24474270584</v>
      </c>
      <c r="G12" s="92">
        <f t="shared" si="0"/>
        <v>1257136.5444446271</v>
      </c>
      <c r="J12" s="90"/>
    </row>
    <row r="13" spans="1:10" s="85" customFormat="1" x14ac:dyDescent="0.2">
      <c r="A13" s="32"/>
      <c r="B13" s="40" t="s">
        <v>42</v>
      </c>
      <c r="C13" s="44">
        <f>GLA_1!$H13</f>
        <v>0</v>
      </c>
      <c r="D13" s="44">
        <f>GLA_2!$G13</f>
        <v>3285139.2508441382</v>
      </c>
      <c r="E13" s="44">
        <f>GLA_3!$H13</f>
        <v>8463.1444401107801</v>
      </c>
      <c r="F13" s="44">
        <f>GLA_4!$H13</f>
        <v>2038187.9748733821</v>
      </c>
      <c r="G13" s="91">
        <f t="shared" si="0"/>
        <v>5331790.3701576311</v>
      </c>
      <c r="J13" s="90"/>
    </row>
    <row r="14" spans="1:10" s="85" customFormat="1" x14ac:dyDescent="0.2">
      <c r="A14" s="32"/>
      <c r="B14" s="46" t="s">
        <v>43</v>
      </c>
      <c r="C14" s="50">
        <f>GLA_1!$H14</f>
        <v>0</v>
      </c>
      <c r="D14" s="50">
        <f>GLA_2!$G14</f>
        <v>0</v>
      </c>
      <c r="E14" s="50">
        <f>GLA_3!$H14</f>
        <v>0</v>
      </c>
      <c r="F14" s="50">
        <f>GLA_4!$H14</f>
        <v>0</v>
      </c>
      <c r="G14" s="92">
        <f t="shared" si="0"/>
        <v>0</v>
      </c>
      <c r="J14" s="90"/>
    </row>
    <row r="15" spans="1:10" s="85" customFormat="1" x14ac:dyDescent="0.2">
      <c r="A15" s="32"/>
      <c r="B15" s="40" t="s">
        <v>44</v>
      </c>
      <c r="C15" s="44">
        <f>GLA_1!$H15</f>
        <v>1805936.7432364968</v>
      </c>
      <c r="D15" s="44">
        <f>GLA_2!$G15</f>
        <v>0</v>
      </c>
      <c r="E15" s="44">
        <f>GLA_3!$H15</f>
        <v>6477213.4365260405</v>
      </c>
      <c r="F15" s="44">
        <f>GLA_4!$H15</f>
        <v>612694.61603624595</v>
      </c>
      <c r="G15" s="91">
        <f t="shared" si="0"/>
        <v>8895844.7957987841</v>
      </c>
      <c r="J15" s="90"/>
    </row>
    <row r="16" spans="1:10" s="85" customFormat="1" x14ac:dyDescent="0.2">
      <c r="A16" s="32"/>
      <c r="B16" s="46" t="s">
        <v>45</v>
      </c>
      <c r="C16" s="50">
        <f>GLA_1!$H16</f>
        <v>0</v>
      </c>
      <c r="D16" s="50">
        <f>GLA_2!$G16</f>
        <v>0</v>
      </c>
      <c r="E16" s="50">
        <f>GLA_3!$H16</f>
        <v>0</v>
      </c>
      <c r="F16" s="50">
        <f>GLA_4!$H16</f>
        <v>0</v>
      </c>
      <c r="G16" s="92">
        <f t="shared" si="0"/>
        <v>0</v>
      </c>
      <c r="J16" s="90"/>
    </row>
    <row r="17" spans="1:10" s="85" customFormat="1" x14ac:dyDescent="0.2">
      <c r="A17" s="32"/>
      <c r="B17" s="40" t="s">
        <v>46</v>
      </c>
      <c r="C17" s="44">
        <f>GLA_1!$H17</f>
        <v>0</v>
      </c>
      <c r="D17" s="44">
        <f>GLA_2!$G17</f>
        <v>0</v>
      </c>
      <c r="E17" s="44">
        <f>GLA_3!$H17</f>
        <v>0</v>
      </c>
      <c r="F17" s="44">
        <f>GLA_4!$H17</f>
        <v>0</v>
      </c>
      <c r="G17" s="91">
        <f t="shared" si="0"/>
        <v>0</v>
      </c>
      <c r="J17" s="90"/>
    </row>
    <row r="18" spans="1:10" s="85" customFormat="1" x14ac:dyDescent="0.2">
      <c r="A18" s="32"/>
      <c r="B18" s="46" t="s">
        <v>47</v>
      </c>
      <c r="C18" s="50">
        <f>GLA_1!$H18</f>
        <v>0</v>
      </c>
      <c r="D18" s="50">
        <f>GLA_2!$G18</f>
        <v>0</v>
      </c>
      <c r="E18" s="50">
        <f>GLA_3!$H18</f>
        <v>0</v>
      </c>
      <c r="F18" s="50">
        <f>GLA_4!$H18</f>
        <v>0</v>
      </c>
      <c r="G18" s="92">
        <f t="shared" si="0"/>
        <v>0</v>
      </c>
      <c r="J18" s="90"/>
    </row>
    <row r="19" spans="1:10" s="85" customFormat="1" x14ac:dyDescent="0.2">
      <c r="A19" s="32"/>
      <c r="B19" s="40" t="s">
        <v>48</v>
      </c>
      <c r="C19" s="44">
        <f>GLA_1!$H19</f>
        <v>0</v>
      </c>
      <c r="D19" s="44">
        <f>GLA_2!$G19</f>
        <v>0</v>
      </c>
      <c r="E19" s="44">
        <f>GLA_3!$H19</f>
        <v>0</v>
      </c>
      <c r="F19" s="44">
        <f>GLA_4!$H19</f>
        <v>0</v>
      </c>
      <c r="G19" s="91">
        <f t="shared" si="0"/>
        <v>0</v>
      </c>
      <c r="J19" s="90"/>
    </row>
    <row r="20" spans="1:10" s="85" customFormat="1" x14ac:dyDescent="0.2">
      <c r="A20" s="32"/>
      <c r="B20" s="46" t="s">
        <v>49</v>
      </c>
      <c r="C20" s="50">
        <f>GLA_1!$H20</f>
        <v>16773792.272229433</v>
      </c>
      <c r="D20" s="50">
        <f>GLA_2!$G20</f>
        <v>198272.82872948691</v>
      </c>
      <c r="E20" s="50">
        <f>GLA_3!$H20</f>
        <v>2233941.7562144883</v>
      </c>
      <c r="F20" s="50">
        <f>GLA_4!$H20</f>
        <v>0</v>
      </c>
      <c r="G20" s="92">
        <f t="shared" si="0"/>
        <v>19206006.857173409</v>
      </c>
      <c r="J20" s="90"/>
    </row>
    <row r="21" spans="1:10" s="85" customFormat="1" x14ac:dyDescent="0.2">
      <c r="A21" s="32"/>
      <c r="B21" s="40" t="s">
        <v>50</v>
      </c>
      <c r="C21" s="44">
        <f>GLA_1!$H21</f>
        <v>4980337.0515506882</v>
      </c>
      <c r="D21" s="44">
        <f>GLA_2!$G21</f>
        <v>372377.7893337204</v>
      </c>
      <c r="E21" s="44">
        <f>GLA_3!$H21</f>
        <v>2519038.2039534976</v>
      </c>
      <c r="F21" s="44">
        <f>GLA_4!$H21</f>
        <v>389945.39635237225</v>
      </c>
      <c r="G21" s="91">
        <f t="shared" si="0"/>
        <v>8261698.4411902791</v>
      </c>
      <c r="J21" s="90"/>
    </row>
    <row r="22" spans="1:10" s="85" customFormat="1" x14ac:dyDescent="0.2">
      <c r="A22" s="32"/>
      <c r="B22" s="46" t="s">
        <v>51</v>
      </c>
      <c r="C22" s="50">
        <f>GLA_1!$H22</f>
        <v>0</v>
      </c>
      <c r="D22" s="50">
        <f>GLA_2!$G22</f>
        <v>0</v>
      </c>
      <c r="E22" s="50">
        <f>GLA_3!$H22</f>
        <v>1878594.9726113521</v>
      </c>
      <c r="F22" s="50">
        <f>GLA_4!$H22</f>
        <v>0</v>
      </c>
      <c r="G22" s="92">
        <f t="shared" si="0"/>
        <v>1878594.9726113521</v>
      </c>
      <c r="J22" s="90"/>
    </row>
    <row r="23" spans="1:10" s="85" customFormat="1" x14ac:dyDescent="0.2">
      <c r="A23" s="32"/>
      <c r="B23" s="40" t="s">
        <v>52</v>
      </c>
      <c r="C23" s="44">
        <f>GLA_1!$H23</f>
        <v>39778905.480749264</v>
      </c>
      <c r="D23" s="44">
        <f>GLA_2!$G23</f>
        <v>62427436.188009582</v>
      </c>
      <c r="E23" s="44">
        <f>GLA_3!$H23</f>
        <v>8957872.6984308008</v>
      </c>
      <c r="F23" s="44">
        <f>GLA_4!$H23</f>
        <v>25662616.377547257</v>
      </c>
      <c r="G23" s="91">
        <f t="shared" si="0"/>
        <v>136826830.74473691</v>
      </c>
      <c r="J23" s="90"/>
    </row>
    <row r="24" spans="1:10" s="85" customFormat="1" x14ac:dyDescent="0.2">
      <c r="A24" s="32"/>
      <c r="B24" s="46" t="s">
        <v>53</v>
      </c>
      <c r="C24" s="50">
        <f>GLA_1!$H24</f>
        <v>0</v>
      </c>
      <c r="D24" s="50">
        <f>GLA_2!$G24</f>
        <v>0</v>
      </c>
      <c r="E24" s="50">
        <f>GLA_3!$H24</f>
        <v>0</v>
      </c>
      <c r="F24" s="50">
        <f>GLA_4!$H24</f>
        <v>0</v>
      </c>
      <c r="G24" s="92">
        <f t="shared" si="0"/>
        <v>0</v>
      </c>
      <c r="J24" s="90"/>
    </row>
    <row r="25" spans="1:10" s="85" customFormat="1" x14ac:dyDescent="0.2">
      <c r="A25" s="32"/>
      <c r="B25" s="40" t="s">
        <v>54</v>
      </c>
      <c r="C25" s="44">
        <f>GLA_1!$H25</f>
        <v>0</v>
      </c>
      <c r="D25" s="44">
        <f>GLA_2!$G25</f>
        <v>0</v>
      </c>
      <c r="E25" s="44">
        <f>GLA_3!$H25</f>
        <v>3885042.5446053864</v>
      </c>
      <c r="F25" s="44">
        <f>GLA_4!$H25</f>
        <v>0</v>
      </c>
      <c r="G25" s="91">
        <f t="shared" si="0"/>
        <v>3885042.5446053864</v>
      </c>
      <c r="J25" s="90"/>
    </row>
    <row r="26" spans="1:10" s="85" customFormat="1" x14ac:dyDescent="0.2">
      <c r="A26" s="32"/>
      <c r="B26" s="46" t="s">
        <v>55</v>
      </c>
      <c r="C26" s="50">
        <f>GLA_1!$H26</f>
        <v>0</v>
      </c>
      <c r="D26" s="50">
        <f>GLA_2!$G26</f>
        <v>9770806.5924251936</v>
      </c>
      <c r="E26" s="50">
        <f>GLA_3!$H26</f>
        <v>0</v>
      </c>
      <c r="F26" s="50">
        <f>GLA_4!$H26</f>
        <v>4471057.4618041506</v>
      </c>
      <c r="G26" s="92">
        <f t="shared" si="0"/>
        <v>14241864.054229345</v>
      </c>
      <c r="J26" s="90"/>
    </row>
    <row r="27" spans="1:10" s="85" customFormat="1" x14ac:dyDescent="0.2">
      <c r="A27" s="32"/>
      <c r="B27" s="40" t="s">
        <v>56</v>
      </c>
      <c r="C27" s="44">
        <f>GLA_1!$H27</f>
        <v>67687.178857099309</v>
      </c>
      <c r="D27" s="44">
        <f>GLA_2!$G27</f>
        <v>0</v>
      </c>
      <c r="E27" s="44">
        <f>GLA_3!$H27</f>
        <v>0</v>
      </c>
      <c r="F27" s="44">
        <f>GLA_4!$H27</f>
        <v>0</v>
      </c>
      <c r="G27" s="91">
        <f t="shared" si="0"/>
        <v>67687.178857099309</v>
      </c>
      <c r="J27" s="90"/>
    </row>
    <row r="28" spans="1:10" s="85" customFormat="1" x14ac:dyDescent="0.2">
      <c r="A28" s="32"/>
      <c r="B28" s="46" t="s">
        <v>57</v>
      </c>
      <c r="C28" s="50">
        <f>GLA_1!$H28</f>
        <v>28912131.439360447</v>
      </c>
      <c r="D28" s="50">
        <f>GLA_2!$G28</f>
        <v>29162711.856425822</v>
      </c>
      <c r="E28" s="50">
        <f>GLA_3!$H28</f>
        <v>363254.19435221609</v>
      </c>
      <c r="F28" s="50">
        <f>GLA_4!$H28</f>
        <v>14905266.541036541</v>
      </c>
      <c r="G28" s="92">
        <f t="shared" si="0"/>
        <v>73343364.031175032</v>
      </c>
      <c r="J28" s="90"/>
    </row>
    <row r="29" spans="1:10" s="85" customFormat="1" x14ac:dyDescent="0.2">
      <c r="A29" s="32"/>
      <c r="B29" s="40" t="s">
        <v>58</v>
      </c>
      <c r="C29" s="44">
        <f>GLA_1!$H29</f>
        <v>21254562.274694644</v>
      </c>
      <c r="D29" s="44">
        <f>GLA_2!$G29</f>
        <v>2091009.1884055885</v>
      </c>
      <c r="E29" s="44">
        <f>GLA_3!$H29</f>
        <v>16019.523404495189</v>
      </c>
      <c r="F29" s="44">
        <f>GLA_4!$H29</f>
        <v>0</v>
      </c>
      <c r="G29" s="91">
        <f t="shared" si="0"/>
        <v>23361590.986504726</v>
      </c>
      <c r="J29" s="90"/>
    </row>
    <row r="30" spans="1:10" s="85" customFormat="1" x14ac:dyDescent="0.2">
      <c r="A30" s="32"/>
      <c r="B30" s="46" t="s">
        <v>59</v>
      </c>
      <c r="C30" s="50">
        <f>GLA_1!$H30</f>
        <v>0</v>
      </c>
      <c r="D30" s="50">
        <f>GLA_2!$G30</f>
        <v>0</v>
      </c>
      <c r="E30" s="50">
        <f>GLA_3!$H30</f>
        <v>0</v>
      </c>
      <c r="F30" s="50">
        <f>GLA_4!$H30</f>
        <v>0</v>
      </c>
      <c r="G30" s="92">
        <f t="shared" si="0"/>
        <v>0</v>
      </c>
      <c r="J30" s="90"/>
    </row>
    <row r="31" spans="1:10" s="85" customFormat="1" x14ac:dyDescent="0.2">
      <c r="A31" s="32"/>
      <c r="B31" s="52" t="s">
        <v>60</v>
      </c>
      <c r="C31" s="44">
        <f>GLA_1!$H31</f>
        <v>892419.76314831828</v>
      </c>
      <c r="D31" s="44">
        <f>GLA_2!$G31</f>
        <v>0</v>
      </c>
      <c r="E31" s="44">
        <f>GLA_3!$H31</f>
        <v>1863139.9786829255</v>
      </c>
      <c r="F31" s="44">
        <f>GLA_4!$H31</f>
        <v>2000298.3019499325</v>
      </c>
      <c r="G31" s="91">
        <f t="shared" si="0"/>
        <v>4755858.0437811762</v>
      </c>
      <c r="J31" s="90"/>
    </row>
    <row r="32" spans="1:10" s="85" customFormat="1" ht="15" customHeight="1" x14ac:dyDescent="0.2">
      <c r="A32" s="13"/>
      <c r="B32" s="53" t="s">
        <v>61</v>
      </c>
      <c r="C32" s="57">
        <f>SUM(C6:C31)</f>
        <v>119645001.28413068</v>
      </c>
      <c r="D32" s="57">
        <f>SUM(D6:D31)</f>
        <v>119645001.28413068</v>
      </c>
      <c r="E32" s="57">
        <f>SUM(E6:E31)</f>
        <v>59822500.642065346</v>
      </c>
      <c r="F32" s="57">
        <f>SUM(F6:F31)</f>
        <v>59822500.642065339</v>
      </c>
      <c r="G32" s="93">
        <f>SUM(G6:G31)</f>
        <v>358935003.85239202</v>
      </c>
      <c r="J32" s="94"/>
    </row>
    <row r="33" spans="2:8" x14ac:dyDescent="0.2">
      <c r="B33" s="59"/>
      <c r="H33" s="1"/>
    </row>
    <row r="34" spans="2:8" x14ac:dyDescent="0.2">
      <c r="H34" s="1"/>
    </row>
    <row r="35" spans="2:8" x14ac:dyDescent="0.2">
      <c r="H35" s="1"/>
    </row>
    <row r="36" spans="2:8" x14ac:dyDescent="0.2">
      <c r="H36" s="1"/>
    </row>
    <row r="37" spans="2:8" x14ac:dyDescent="0.2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GLA_1</vt:lpstr>
      <vt:lpstr>GLA_2</vt:lpstr>
      <vt:lpstr>GLA_3</vt:lpstr>
      <vt:lpstr>GLA_4</vt:lpstr>
      <vt:lpstr>Total_GLA</vt:lpstr>
    </vt:vector>
  </TitlesOfParts>
  <Company>BIT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Witschard Jean-Pierre EFV</cp:lastModifiedBy>
  <cp:lastPrinted>2013-03-07T15:39:04Z</cp:lastPrinted>
  <dcterms:created xsi:type="dcterms:W3CDTF">2010-11-03T16:49:36Z</dcterms:created>
  <dcterms:modified xsi:type="dcterms:W3CDTF">2017-11-03T14:10:50Z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GLA_2018.xlsx</vt:lpwstr>
  </property>
</Properties>
</file>