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2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D37" i="5" l="1"/>
  <c r="G13" s="1"/>
  <c r="J13" s="1"/>
  <c r="D36"/>
  <c r="G11"/>
  <c r="J11" s="1"/>
  <c r="G15"/>
  <c r="J15" s="1"/>
  <c r="G19"/>
  <c r="J19" s="1"/>
  <c r="G23"/>
  <c r="J23" s="1"/>
  <c r="G27"/>
  <c r="J27" s="1"/>
  <c r="G31"/>
  <c r="J31" s="1"/>
  <c r="G33"/>
  <c r="J33" s="1"/>
  <c r="G10"/>
  <c r="J10" s="1"/>
  <c r="G12"/>
  <c r="J12" s="1"/>
  <c r="G14"/>
  <c r="J14" s="1"/>
  <c r="G16"/>
  <c r="J16" s="1"/>
  <c r="G18"/>
  <c r="J18" s="1"/>
  <c r="G20"/>
  <c r="J20" s="1"/>
  <c r="G22"/>
  <c r="J22" s="1"/>
  <c r="G24"/>
  <c r="J24" s="1"/>
  <c r="G26"/>
  <c r="J26" s="1"/>
  <c r="G28"/>
  <c r="J28" s="1"/>
  <c r="G30"/>
  <c r="J30" s="1"/>
  <c r="G32"/>
  <c r="J32" s="1"/>
  <c r="G34"/>
  <c r="J34" s="1"/>
  <c r="C37"/>
  <c r="C36"/>
  <c r="B37"/>
  <c r="F9"/>
  <c r="E33"/>
  <c r="H33" s="1"/>
  <c r="B36"/>
  <c r="E12" s="1"/>
  <c r="H12" s="1"/>
  <c r="F13" l="1"/>
  <c r="I13" s="1"/>
  <c r="E25"/>
  <c r="H25" s="1"/>
  <c r="E29"/>
  <c r="H29" s="1"/>
  <c r="E21"/>
  <c r="H21" s="1"/>
  <c r="G29"/>
  <c r="J29" s="1"/>
  <c r="G25"/>
  <c r="J25" s="1"/>
  <c r="G21"/>
  <c r="J21" s="1"/>
  <c r="G17"/>
  <c r="J17" s="1"/>
  <c r="G9"/>
  <c r="G37" s="1"/>
  <c r="J9"/>
  <c r="E31"/>
  <c r="H31" s="1"/>
  <c r="E27"/>
  <c r="H27" s="1"/>
  <c r="E23"/>
  <c r="H23" s="1"/>
  <c r="E19"/>
  <c r="H19" s="1"/>
  <c r="E15"/>
  <c r="H15" s="1"/>
  <c r="E11"/>
  <c r="H11" s="1"/>
  <c r="E9"/>
  <c r="E34"/>
  <c r="H34" s="1"/>
  <c r="E30"/>
  <c r="H30" s="1"/>
  <c r="E26"/>
  <c r="H26" s="1"/>
  <c r="E22"/>
  <c r="H22" s="1"/>
  <c r="E18"/>
  <c r="H18" s="1"/>
  <c r="E14"/>
  <c r="H14" s="1"/>
  <c r="E10"/>
  <c r="H10" s="1"/>
  <c r="F33"/>
  <c r="I33" s="1"/>
  <c r="K33" s="1"/>
  <c r="D31" i="6" s="1"/>
  <c r="F29" i="5"/>
  <c r="I29" s="1"/>
  <c r="F25"/>
  <c r="I25" s="1"/>
  <c r="K25" s="1"/>
  <c r="D23" i="6" s="1"/>
  <c r="F21" i="5"/>
  <c r="I21" s="1"/>
  <c r="F17"/>
  <c r="I17" s="1"/>
  <c r="I9"/>
  <c r="F34"/>
  <c r="I34" s="1"/>
  <c r="F32"/>
  <c r="I32" s="1"/>
  <c r="F30"/>
  <c r="I30" s="1"/>
  <c r="F28"/>
  <c r="I28" s="1"/>
  <c r="F26"/>
  <c r="I26" s="1"/>
  <c r="F24"/>
  <c r="I24" s="1"/>
  <c r="F22"/>
  <c r="I22" s="1"/>
  <c r="F20"/>
  <c r="I20" s="1"/>
  <c r="F18"/>
  <c r="I18" s="1"/>
  <c r="F16"/>
  <c r="I16" s="1"/>
  <c r="F14"/>
  <c r="I14" s="1"/>
  <c r="F12"/>
  <c r="I12" s="1"/>
  <c r="K12" s="1"/>
  <c r="D10" i="6" s="1"/>
  <c r="F10" i="5"/>
  <c r="I10" s="1"/>
  <c r="K29"/>
  <c r="D27" i="6" s="1"/>
  <c r="K21" i="5"/>
  <c r="D19" i="6" s="1"/>
  <c r="E17" i="5"/>
  <c r="H17" s="1"/>
  <c r="E13"/>
  <c r="H13" s="1"/>
  <c r="K13" s="1"/>
  <c r="D11" i="6" s="1"/>
  <c r="E32" i="5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F31" i="5"/>
  <c r="I31" s="1"/>
  <c r="F27"/>
  <c r="I27" s="1"/>
  <c r="F23"/>
  <c r="I23" s="1"/>
  <c r="F19"/>
  <c r="I19" s="1"/>
  <c r="F15"/>
  <c r="I15" s="1"/>
  <c r="F11"/>
  <c r="I11" s="1"/>
  <c r="G36" l="1"/>
  <c r="K17"/>
  <c r="D15" i="6" s="1"/>
  <c r="E37" i="5"/>
  <c r="E36"/>
  <c r="H9"/>
  <c r="F36"/>
  <c r="K14"/>
  <c r="D12" i="6" s="1"/>
  <c r="K22" i="5"/>
  <c r="D20" i="6" s="1"/>
  <c r="K30" i="5"/>
  <c r="D28" i="6" s="1"/>
  <c r="K15" i="5"/>
  <c r="D13" i="6" s="1"/>
  <c r="K23" i="5"/>
  <c r="D21" i="6" s="1"/>
  <c r="K31" i="5"/>
  <c r="D29" i="6" s="1"/>
  <c r="I37" i="5"/>
  <c r="I36"/>
  <c r="J36"/>
  <c r="J37"/>
  <c r="F37"/>
  <c r="K10"/>
  <c r="D8" i="6" s="1"/>
  <c r="K18" i="5"/>
  <c r="D16" i="6" s="1"/>
  <c r="K26" i="5"/>
  <c r="D24" i="6" s="1"/>
  <c r="K34" i="5"/>
  <c r="D32" i="6" s="1"/>
  <c r="K11" i="5"/>
  <c r="D9" i="6" s="1"/>
  <c r="K19" i="5"/>
  <c r="D17" i="6" s="1"/>
  <c r="K27" i="5"/>
  <c r="D25" i="6" s="1"/>
  <c r="K9" i="5" l="1"/>
  <c r="H37"/>
  <c r="H36"/>
  <c r="D7" i="6" l="1"/>
  <c r="K37" i="5"/>
  <c r="K36"/>
  <c r="D36" i="6" l="1"/>
  <c r="D35"/>
  <c r="E7" s="1"/>
  <c r="E10" l="1"/>
  <c r="E26"/>
  <c r="E19"/>
  <c r="E14"/>
  <c r="E30"/>
  <c r="E27"/>
  <c r="E23"/>
  <c r="E31"/>
  <c r="E18"/>
  <c r="E11"/>
  <c r="E22"/>
  <c r="E15"/>
  <c r="E17"/>
  <c r="E16"/>
  <c r="E13"/>
  <c r="E25"/>
  <c r="E32"/>
  <c r="E29"/>
  <c r="E20"/>
  <c r="E9"/>
  <c r="E8"/>
  <c r="E28"/>
  <c r="E24"/>
  <c r="E21"/>
  <c r="E12"/>
  <c r="E35" l="1"/>
  <c r="E36"/>
  <c r="F7" s="1"/>
  <c r="F30" l="1"/>
  <c r="F17"/>
  <c r="F12"/>
  <c r="F31"/>
  <c r="F25"/>
  <c r="F21"/>
  <c r="F10"/>
  <c r="F18"/>
  <c r="F32"/>
  <c r="F14"/>
  <c r="F15"/>
  <c r="F9"/>
  <c r="F24"/>
  <c r="F19"/>
  <c r="F23"/>
  <c r="F22"/>
  <c r="F13"/>
  <c r="F8"/>
  <c r="F26"/>
  <c r="F27"/>
  <c r="F11"/>
  <c r="F16"/>
  <c r="F29"/>
  <c r="F28"/>
  <c r="F20"/>
  <c r="F34" l="1"/>
  <c r="G7" l="1"/>
  <c r="G30"/>
  <c r="G17"/>
  <c r="G12"/>
  <c r="G31"/>
  <c r="G25"/>
  <c r="G21"/>
  <c r="G10"/>
  <c r="G18"/>
  <c r="G32"/>
  <c r="G14"/>
  <c r="G15"/>
  <c r="G9"/>
  <c r="G24"/>
  <c r="G13"/>
  <c r="G11"/>
  <c r="G20"/>
  <c r="G19"/>
  <c r="G8"/>
  <c r="G16"/>
  <c r="G22"/>
  <c r="G27"/>
  <c r="G28"/>
  <c r="G23"/>
  <c r="G26"/>
  <c r="G29"/>
  <c r="G34" l="1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<sst xmlns="http://schemas.openxmlformats.org/spreadsheetml/2006/main" count="239" uniqueCount="100">
  <si>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</si>
  <si>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</si>
  <si>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</si>
  <si>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</si>
  <si>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</si>
  <si>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</si>
  <si>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</si>
  <si>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</si>
  <si>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</si>
  <si>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</si>
  <si>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</si>
  <si>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</si>
  <si>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</si>
  <si>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</si>
  <si>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</si>
  <si>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</si>
  <si>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</si>
  <si>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</si>
  <si>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</si>
  <si>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</si>
  <si>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FA_2013_20120910</t>
  </si>
  <si>
    <t>SWS</t>
  </si>
  <si>
    <t>LA_2013_20120910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</si>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</sst>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2013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2013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2013)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FA_2013_20120910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2010</v>
      </c>
    </row>
    <row r="6" spans="1:3">
      <c r="A6" s="22" t="s">
        <v>27</v>
      </c>
      <c r="B6" s="23">
        <v>5.0038250197917397E-2</v>
      </c>
    </row>
    <row r="7" spans="1:3">
      <c r="A7" s="24" t="s">
        <v>28</v>
      </c>
      <c r="B7" s="25">
        <v>6.4384755797599905E-2</v>
      </c>
    </row>
    <row r="8" spans="1:3">
      <c r="A8" s="22" t="s">
        <v>29</v>
      </c>
      <c r="B8" s="23">
        <v>4.1846095434112197E-2</v>
      </c>
    </row>
    <row r="9" spans="1:3">
      <c r="A9" s="24" t="s">
        <v>30</v>
      </c>
      <c r="B9" s="25">
        <v>2.3829884655991399E-2</v>
      </c>
    </row>
    <row r="10" spans="1:3">
      <c r="A10" s="22" t="s">
        <v>31</v>
      </c>
      <c r="B10" s="23">
        <v>2.5869286908385501E-2</v>
      </c>
    </row>
    <row r="11" spans="1:3">
      <c r="A11" s="24" t="s">
        <v>32</v>
      </c>
      <c r="B11" s="25">
        <v>2.4390845907535801E-2</v>
      </c>
    </row>
    <row r="12" spans="1:3">
      <c r="A12" s="22" t="s">
        <v>33</v>
      </c>
      <c r="B12" s="23">
        <v>2.0014746439845701E-2</v>
      </c>
    </row>
    <row r="13" spans="1:3">
      <c r="A13" s="24" t="s">
        <v>34</v>
      </c>
      <c r="B13" s="25">
        <v>4.0524245015585103E-2</v>
      </c>
    </row>
    <row r="14" spans="1:3">
      <c r="A14" s="22" t="s">
        <v>35</v>
      </c>
      <c r="B14" s="23">
        <v>3.7792833310851502E-2</v>
      </c>
    </row>
    <row r="15" spans="1:3">
      <c r="A15" s="24" t="s">
        <v>36</v>
      </c>
      <c r="B15" s="25">
        <v>4.3094348065122599E-2</v>
      </c>
    </row>
    <row r="16" spans="1:3">
      <c r="A16" s="22" t="s">
        <v>37</v>
      </c>
      <c r="B16" s="23">
        <v>4.9276737831772E-2</v>
      </c>
    </row>
    <row r="17" spans="1:2">
      <c r="A17" s="24" t="s">
        <v>38</v>
      </c>
      <c r="B17" s="25">
        <v>0.1084858809449492</v>
      </c>
    </row>
    <row r="18" spans="1:2">
      <c r="A18" s="22" t="s">
        <v>39</v>
      </c>
      <c r="B18" s="23">
        <v>3.9825480512118601E-2</v>
      </c>
    </row>
    <row r="19" spans="1:2">
      <c r="A19" s="24" t="s">
        <v>40</v>
      </c>
      <c r="B19" s="25">
        <v>4.8969349045696699E-2</v>
      </c>
    </row>
    <row r="20" spans="1:2">
      <c r="A20" s="22" t="s">
        <v>41</v>
      </c>
      <c r="B20" s="23">
        <v>3.3271923802082E-2</v>
      </c>
    </row>
    <row r="21" spans="1:2">
      <c r="A21" s="24" t="s">
        <v>42</v>
      </c>
      <c r="B21" s="25">
        <v>2.1338903619124099E-2</v>
      </c>
    </row>
    <row r="22" spans="1:2">
      <c r="A22" s="22" t="s">
        <v>43</v>
      </c>
      <c r="B22" s="23">
        <v>4.10839006296441E-2</v>
      </c>
    </row>
    <row r="23" spans="1:2">
      <c r="A23" s="24" t="s">
        <v>44</v>
      </c>
      <c r="B23" s="25">
        <v>2.6795196621502999E-2</v>
      </c>
    </row>
    <row r="24" spans="1:2">
      <c r="A24" s="22" t="s">
        <v>45</v>
      </c>
      <c r="B24" s="23">
        <v>3.3077109220904698E-2</v>
      </c>
    </row>
    <row r="25" spans="1:2">
      <c r="A25" s="24" t="s">
        <v>46</v>
      </c>
      <c r="B25" s="25">
        <v>3.0800647385917101E-2</v>
      </c>
    </row>
    <row r="26" spans="1:2">
      <c r="A26" s="22" t="s">
        <v>47</v>
      </c>
      <c r="B26" s="23">
        <v>8.4611437559374697E-2</v>
      </c>
    </row>
    <row r="27" spans="1:2">
      <c r="A27" s="24" t="s">
        <v>48</v>
      </c>
      <c r="B27" s="25">
        <v>7.6767245747931506E-2</v>
      </c>
    </row>
    <row r="28" spans="1:2">
      <c r="A28" s="22" t="s">
        <v>49</v>
      </c>
      <c r="B28" s="23">
        <v>2.7859800360074301E-2</v>
      </c>
    </row>
    <row r="29" spans="1:2">
      <c r="A29" s="24" t="s">
        <v>50</v>
      </c>
      <c r="B29" s="25">
        <v>8.9808929502313298E-2</v>
      </c>
    </row>
    <row r="30" spans="1:2">
      <c r="A30" s="22" t="s">
        <v>51</v>
      </c>
      <c r="B30" s="23">
        <v>0.1042761858921589</v>
      </c>
    </row>
    <row r="31" spans="1:2">
      <c r="A31" s="26" t="s">
        <v>52</v>
      </c>
      <c r="B31" s="27">
        <v>5.9323841881285498E-2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6" sqref="A6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2013)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FA_2013_20120910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2010</v>
      </c>
      <c r="C7" s="41">
        <v>2010</v>
      </c>
      <c r="D7" s="42"/>
    </row>
    <row r="8" spans="1:4">
      <c r="A8" s="43" t="s">
        <v>27</v>
      </c>
      <c r="B8" s="44">
        <v>1373068</v>
      </c>
      <c r="C8" s="44">
        <v>61950</v>
      </c>
      <c r="D8" s="45">
        <f t="shared" ref="D8:D34" si="0">C8/B8</f>
        <v>4.5117940262244839E-2</v>
      </c>
    </row>
    <row r="9" spans="1:4">
      <c r="A9" s="24" t="s">
        <v>28</v>
      </c>
      <c r="B9" s="46">
        <v>979802</v>
      </c>
      <c r="C9" s="46">
        <v>54650</v>
      </c>
      <c r="D9" s="47">
        <f t="shared" si="0"/>
        <v>5.5776575267247872E-2</v>
      </c>
    </row>
    <row r="10" spans="1:4">
      <c r="A10" s="22" t="s">
        <v>29</v>
      </c>
      <c r="B10" s="44">
        <v>377610</v>
      </c>
      <c r="C10" s="44">
        <v>16590</v>
      </c>
      <c r="D10" s="48">
        <f t="shared" si="0"/>
        <v>4.3934217843807105E-2</v>
      </c>
    </row>
    <row r="11" spans="1:4">
      <c r="A11" s="24" t="s">
        <v>30</v>
      </c>
      <c r="B11" s="46">
        <v>35422</v>
      </c>
      <c r="C11" s="46">
        <v>1926</v>
      </c>
      <c r="D11" s="47">
        <f t="shared" si="0"/>
        <v>5.4372988538196602E-2</v>
      </c>
    </row>
    <row r="12" spans="1:4">
      <c r="A12" s="22" t="s">
        <v>31</v>
      </c>
      <c r="B12" s="44">
        <v>146730</v>
      </c>
      <c r="C12" s="44">
        <v>5593</v>
      </c>
      <c r="D12" s="48">
        <f t="shared" si="0"/>
        <v>3.8117631022967356E-2</v>
      </c>
    </row>
    <row r="13" spans="1:4">
      <c r="A13" s="24" t="s">
        <v>32</v>
      </c>
      <c r="B13" s="46">
        <v>35585</v>
      </c>
      <c r="C13" s="46">
        <v>1520</v>
      </c>
      <c r="D13" s="47">
        <f t="shared" si="0"/>
        <v>4.2714626949557397E-2</v>
      </c>
    </row>
    <row r="14" spans="1:4">
      <c r="A14" s="22" t="s">
        <v>33</v>
      </c>
      <c r="B14" s="44">
        <v>41024</v>
      </c>
      <c r="C14" s="44">
        <v>1679</v>
      </c>
      <c r="D14" s="48">
        <f t="shared" si="0"/>
        <v>4.092726209048362E-2</v>
      </c>
    </row>
    <row r="15" spans="1:4">
      <c r="A15" s="24" t="s">
        <v>34</v>
      </c>
      <c r="B15" s="46">
        <v>38608</v>
      </c>
      <c r="C15" s="46">
        <v>2030</v>
      </c>
      <c r="D15" s="47">
        <f t="shared" si="0"/>
        <v>5.2579776212184001E-2</v>
      </c>
    </row>
    <row r="16" spans="1:4">
      <c r="A16" s="22" t="s">
        <v>35</v>
      </c>
      <c r="B16" s="44">
        <v>113105</v>
      </c>
      <c r="C16" s="44">
        <v>4115</v>
      </c>
      <c r="D16" s="48">
        <f t="shared" si="0"/>
        <v>3.6382122806241986E-2</v>
      </c>
    </row>
    <row r="17" spans="1:4">
      <c r="A17" s="24" t="s">
        <v>36</v>
      </c>
      <c r="B17" s="46">
        <v>278493</v>
      </c>
      <c r="C17" s="46">
        <v>10170</v>
      </c>
      <c r="D17" s="47">
        <f t="shared" si="0"/>
        <v>3.6517973521776131E-2</v>
      </c>
    </row>
    <row r="18" spans="1:4">
      <c r="A18" s="22" t="s">
        <v>37</v>
      </c>
      <c r="B18" s="44">
        <v>255284</v>
      </c>
      <c r="C18" s="44">
        <v>12764</v>
      </c>
      <c r="D18" s="48">
        <f t="shared" si="0"/>
        <v>4.9999216558812933E-2</v>
      </c>
    </row>
    <row r="19" spans="1:4">
      <c r="A19" s="24" t="s">
        <v>38</v>
      </c>
      <c r="B19" s="46">
        <v>184950</v>
      </c>
      <c r="C19" s="46">
        <v>13280</v>
      </c>
      <c r="D19" s="47">
        <f t="shared" si="0"/>
        <v>7.1803190051365234E-2</v>
      </c>
    </row>
    <row r="20" spans="1:4">
      <c r="A20" s="22" t="s">
        <v>39</v>
      </c>
      <c r="B20" s="44">
        <v>274404</v>
      </c>
      <c r="C20" s="44">
        <v>14039</v>
      </c>
      <c r="D20" s="48">
        <f t="shared" si="0"/>
        <v>5.1161790644451248E-2</v>
      </c>
    </row>
    <row r="21" spans="1:4">
      <c r="A21" s="24" t="s">
        <v>40</v>
      </c>
      <c r="B21" s="46">
        <v>76356</v>
      </c>
      <c r="C21" s="46">
        <v>4428</v>
      </c>
      <c r="D21" s="47">
        <f t="shared" si="0"/>
        <v>5.7991513437057989E-2</v>
      </c>
    </row>
    <row r="22" spans="1:4">
      <c r="A22" s="22" t="s">
        <v>41</v>
      </c>
      <c r="B22" s="44">
        <v>53017</v>
      </c>
      <c r="C22" s="44">
        <v>2852</v>
      </c>
      <c r="D22" s="48">
        <f t="shared" si="0"/>
        <v>5.3794066054284474E-2</v>
      </c>
    </row>
    <row r="23" spans="1:4">
      <c r="A23" s="24" t="s">
        <v>42</v>
      </c>
      <c r="B23" s="46">
        <v>15688</v>
      </c>
      <c r="C23" s="46">
        <v>752</v>
      </c>
      <c r="D23" s="47">
        <f t="shared" si="0"/>
        <v>4.7934727180010198E-2</v>
      </c>
    </row>
    <row r="24" spans="1:4">
      <c r="A24" s="22" t="s">
        <v>43</v>
      </c>
      <c r="B24" s="44">
        <v>478907</v>
      </c>
      <c r="C24" s="44">
        <v>20882</v>
      </c>
      <c r="D24" s="48">
        <f t="shared" si="0"/>
        <v>4.3603455368161251E-2</v>
      </c>
    </row>
    <row r="25" spans="1:4">
      <c r="A25" s="24" t="s">
        <v>44</v>
      </c>
      <c r="B25" s="46">
        <v>192621</v>
      </c>
      <c r="C25" s="46">
        <v>9520</v>
      </c>
      <c r="D25" s="47">
        <f t="shared" si="0"/>
        <v>4.9423479267577265E-2</v>
      </c>
    </row>
    <row r="26" spans="1:4">
      <c r="A26" s="22" t="s">
        <v>45</v>
      </c>
      <c r="B26" s="44">
        <v>611466</v>
      </c>
      <c r="C26" s="44">
        <v>24358</v>
      </c>
      <c r="D26" s="48">
        <f t="shared" si="0"/>
        <v>3.983541194440901E-2</v>
      </c>
    </row>
    <row r="27" spans="1:4">
      <c r="A27" s="24" t="s">
        <v>46</v>
      </c>
      <c r="B27" s="46">
        <v>248444</v>
      </c>
      <c r="C27" s="46">
        <v>10563</v>
      </c>
      <c r="D27" s="47">
        <f t="shared" si="0"/>
        <v>4.2516623464442689E-2</v>
      </c>
    </row>
    <row r="28" spans="1:4">
      <c r="A28" s="22" t="s">
        <v>47</v>
      </c>
      <c r="B28" s="44">
        <v>333753</v>
      </c>
      <c r="C28" s="44">
        <v>18970</v>
      </c>
      <c r="D28" s="48">
        <f t="shared" si="0"/>
        <v>5.6838440403531955E-2</v>
      </c>
    </row>
    <row r="29" spans="1:4">
      <c r="A29" s="24" t="s">
        <v>48</v>
      </c>
      <c r="B29" s="46">
        <v>713281</v>
      </c>
      <c r="C29" s="46">
        <v>32959</v>
      </c>
      <c r="D29" s="47">
        <f t="shared" si="0"/>
        <v>4.6207595603976553E-2</v>
      </c>
    </row>
    <row r="30" spans="1:4">
      <c r="A30" s="22" t="s">
        <v>49</v>
      </c>
      <c r="B30" s="44">
        <v>312684</v>
      </c>
      <c r="C30" s="44">
        <v>13622</v>
      </c>
      <c r="D30" s="48">
        <f t="shared" si="0"/>
        <v>4.3564749075744202E-2</v>
      </c>
    </row>
    <row r="31" spans="1:4">
      <c r="A31" s="24" t="s">
        <v>50</v>
      </c>
      <c r="B31" s="46">
        <v>172085</v>
      </c>
      <c r="C31" s="46">
        <v>9372</v>
      </c>
      <c r="D31" s="47">
        <f t="shared" si="0"/>
        <v>5.4461458000406776E-2</v>
      </c>
    </row>
    <row r="32" spans="1:4">
      <c r="A32" s="22" t="s">
        <v>51</v>
      </c>
      <c r="B32" s="44">
        <v>457715</v>
      </c>
      <c r="C32" s="44">
        <v>20666</v>
      </c>
      <c r="D32" s="48">
        <f t="shared" si="0"/>
        <v>4.515036649443431E-2</v>
      </c>
    </row>
    <row r="33" spans="1:4">
      <c r="A33" s="24" t="s">
        <v>52</v>
      </c>
      <c r="B33" s="46">
        <v>70032</v>
      </c>
      <c r="C33" s="46">
        <v>3696</v>
      </c>
      <c r="D33" s="47">
        <f t="shared" si="0"/>
        <v>5.2775873886223443E-2</v>
      </c>
    </row>
    <row r="34" spans="1:4" ht="13.5" customHeight="1">
      <c r="A34" s="49" t="s">
        <v>63</v>
      </c>
      <c r="B34" s="50">
        <v>7870134</v>
      </c>
      <c r="C34" s="50">
        <v>372946</v>
      </c>
      <c r="D34" s="51">
        <f t="shared" si="0"/>
        <v>4.7387503186095685E-2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6" sqref="A6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2013)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FA_2013_20120910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2010</v>
      </c>
      <c r="C7" s="41">
        <v>2010</v>
      </c>
      <c r="D7" s="42"/>
    </row>
    <row r="8" spans="1:4">
      <c r="A8" s="43" t="s">
        <v>27</v>
      </c>
      <c r="B8" s="55">
        <f>SLA_B!B8</f>
        <v>1373068</v>
      </c>
      <c r="C8" s="56">
        <v>121037</v>
      </c>
      <c r="D8" s="45">
        <f t="shared" ref="D8:D34" si="0">C8/B8</f>
        <v>8.8150768934968995E-2</v>
      </c>
    </row>
    <row r="9" spans="1:4">
      <c r="A9" s="24" t="s">
        <v>28</v>
      </c>
      <c r="B9" s="57">
        <f>SLA_B!B9</f>
        <v>979802</v>
      </c>
      <c r="C9" s="46">
        <v>52619</v>
      </c>
      <c r="D9" s="47">
        <f t="shared" si="0"/>
        <v>5.370370748375692E-2</v>
      </c>
    </row>
    <row r="10" spans="1:4">
      <c r="A10" s="22" t="s">
        <v>29</v>
      </c>
      <c r="B10" s="58">
        <f>SLA_B!B10</f>
        <v>377610</v>
      </c>
      <c r="C10" s="44">
        <v>23137</v>
      </c>
      <c r="D10" s="48">
        <f t="shared" si="0"/>
        <v>6.1272212070654905E-2</v>
      </c>
    </row>
    <row r="11" spans="1:4">
      <c r="A11" s="24" t="s">
        <v>30</v>
      </c>
      <c r="B11" s="57">
        <f>SLA_B!B11</f>
        <v>35422</v>
      </c>
      <c r="C11" s="46">
        <v>1252</v>
      </c>
      <c r="D11" s="47">
        <f t="shared" si="0"/>
        <v>3.5345265654113264E-2</v>
      </c>
    </row>
    <row r="12" spans="1:4">
      <c r="A12" s="22" t="s">
        <v>31</v>
      </c>
      <c r="B12" s="58">
        <f>SLA_B!B12</f>
        <v>146730</v>
      </c>
      <c r="C12" s="44">
        <v>8954</v>
      </c>
      <c r="D12" s="48">
        <f t="shared" si="0"/>
        <v>6.1023648878893208E-2</v>
      </c>
    </row>
    <row r="13" spans="1:4">
      <c r="A13" s="24" t="s">
        <v>32</v>
      </c>
      <c r="B13" s="57">
        <f>SLA_B!B13</f>
        <v>35585</v>
      </c>
      <c r="C13" s="46">
        <v>1908</v>
      </c>
      <c r="D13" s="47">
        <f t="shared" si="0"/>
        <v>5.3618097512997051E-2</v>
      </c>
    </row>
    <row r="14" spans="1:4">
      <c r="A14" s="22" t="s">
        <v>33</v>
      </c>
      <c r="B14" s="58">
        <f>SLA_B!B14</f>
        <v>41024</v>
      </c>
      <c r="C14" s="44">
        <v>1645</v>
      </c>
      <c r="D14" s="48">
        <f t="shared" si="0"/>
        <v>4.0098478939157564E-2</v>
      </c>
    </row>
    <row r="15" spans="1:4">
      <c r="A15" s="24" t="s">
        <v>34</v>
      </c>
      <c r="B15" s="57">
        <f>SLA_B!B15</f>
        <v>38608</v>
      </c>
      <c r="C15" s="46">
        <v>2620</v>
      </c>
      <c r="D15" s="47">
        <f t="shared" si="0"/>
        <v>6.7861583091587241E-2</v>
      </c>
    </row>
    <row r="16" spans="1:4">
      <c r="A16" s="22" t="s">
        <v>35</v>
      </c>
      <c r="B16" s="58">
        <f>SLA_B!B16</f>
        <v>113105</v>
      </c>
      <c r="C16" s="44">
        <v>10529</v>
      </c>
      <c r="D16" s="48">
        <f t="shared" si="0"/>
        <v>9.3090491136554529E-2</v>
      </c>
    </row>
    <row r="17" spans="1:4">
      <c r="A17" s="24" t="s">
        <v>36</v>
      </c>
      <c r="B17" s="57">
        <f>SLA_B!B17</f>
        <v>278493</v>
      </c>
      <c r="C17" s="46">
        <v>25097</v>
      </c>
      <c r="D17" s="47">
        <f t="shared" si="0"/>
        <v>9.0117166320158856E-2</v>
      </c>
    </row>
    <row r="18" spans="1:4">
      <c r="A18" s="22" t="s">
        <v>37</v>
      </c>
      <c r="B18" s="58">
        <f>SLA_B!B18</f>
        <v>255284</v>
      </c>
      <c r="C18" s="44">
        <v>15116</v>
      </c>
      <c r="D18" s="48">
        <f t="shared" si="0"/>
        <v>5.9212484918757149E-2</v>
      </c>
    </row>
    <row r="19" spans="1:4">
      <c r="A19" s="24" t="s">
        <v>38</v>
      </c>
      <c r="B19" s="57">
        <f>SLA_B!B19</f>
        <v>184950</v>
      </c>
      <c r="C19" s="46">
        <v>21654</v>
      </c>
      <c r="D19" s="47">
        <f t="shared" si="0"/>
        <v>0.11708029197080291</v>
      </c>
    </row>
    <row r="20" spans="1:4">
      <c r="A20" s="22" t="s">
        <v>39</v>
      </c>
      <c r="B20" s="58">
        <f>SLA_B!B20</f>
        <v>274404</v>
      </c>
      <c r="C20" s="44">
        <v>17014</v>
      </c>
      <c r="D20" s="48">
        <f t="shared" si="0"/>
        <v>6.2003469337181677E-2</v>
      </c>
    </row>
    <row r="21" spans="1:4">
      <c r="A21" s="24" t="s">
        <v>40</v>
      </c>
      <c r="B21" s="57">
        <f>SLA_B!B21</f>
        <v>76356</v>
      </c>
      <c r="C21" s="46">
        <v>5218</v>
      </c>
      <c r="D21" s="47">
        <f t="shared" si="0"/>
        <v>6.8337786159568342E-2</v>
      </c>
    </row>
    <row r="22" spans="1:4">
      <c r="A22" s="22" t="s">
        <v>41</v>
      </c>
      <c r="B22" s="58">
        <f>SLA_B!B22</f>
        <v>53017</v>
      </c>
      <c r="C22" s="44">
        <v>2022</v>
      </c>
      <c r="D22" s="48">
        <f t="shared" si="0"/>
        <v>3.813871022502216E-2</v>
      </c>
    </row>
    <row r="23" spans="1:4">
      <c r="A23" s="24" t="s">
        <v>42</v>
      </c>
      <c r="B23" s="57">
        <f>SLA_B!B23</f>
        <v>15688</v>
      </c>
      <c r="C23" s="46">
        <v>506</v>
      </c>
      <c r="D23" s="47">
        <f t="shared" si="0"/>
        <v>3.2253952065272817E-2</v>
      </c>
    </row>
    <row r="24" spans="1:4">
      <c r="A24" s="22" t="s">
        <v>43</v>
      </c>
      <c r="B24" s="58">
        <f>SLA_B!B24</f>
        <v>478907</v>
      </c>
      <c r="C24" s="44">
        <v>30924</v>
      </c>
      <c r="D24" s="48">
        <f t="shared" si="0"/>
        <v>6.4572035906762693E-2</v>
      </c>
    </row>
    <row r="25" spans="1:4">
      <c r="A25" s="24" t="s">
        <v>44</v>
      </c>
      <c r="B25" s="57">
        <f>SLA_B!B25</f>
        <v>192621</v>
      </c>
      <c r="C25" s="46">
        <v>11998</v>
      </c>
      <c r="D25" s="47">
        <f t="shared" si="0"/>
        <v>6.2288120194578994E-2</v>
      </c>
    </row>
    <row r="26" spans="1:4">
      <c r="A26" s="22" t="s">
        <v>45</v>
      </c>
      <c r="B26" s="58">
        <f>SLA_B!B26</f>
        <v>611466</v>
      </c>
      <c r="C26" s="44">
        <v>40766</v>
      </c>
      <c r="D26" s="48">
        <f t="shared" si="0"/>
        <v>6.6669283328917722E-2</v>
      </c>
    </row>
    <row r="27" spans="1:4">
      <c r="A27" s="24" t="s">
        <v>46</v>
      </c>
      <c r="B27" s="57">
        <f>SLA_B!B27</f>
        <v>248444</v>
      </c>
      <c r="C27" s="46">
        <v>11966</v>
      </c>
      <c r="D27" s="47">
        <f t="shared" si="0"/>
        <v>4.8163771312649935E-2</v>
      </c>
    </row>
    <row r="28" spans="1:4">
      <c r="A28" s="22" t="s">
        <v>47</v>
      </c>
      <c r="B28" s="58">
        <f>SLA_B!B28</f>
        <v>333753</v>
      </c>
      <c r="C28" s="44">
        <v>18359</v>
      </c>
      <c r="D28" s="48">
        <f t="shared" si="0"/>
        <v>5.5007745248731844E-2</v>
      </c>
    </row>
    <row r="29" spans="1:4">
      <c r="A29" s="24" t="s">
        <v>48</v>
      </c>
      <c r="B29" s="57">
        <f>SLA_B!B29</f>
        <v>713281</v>
      </c>
      <c r="C29" s="46">
        <v>96698</v>
      </c>
      <c r="D29" s="47">
        <f t="shared" si="0"/>
        <v>0.13556788979378392</v>
      </c>
    </row>
    <row r="30" spans="1:4">
      <c r="A30" s="22" t="s">
        <v>49</v>
      </c>
      <c r="B30" s="58">
        <f>SLA_B!B30</f>
        <v>312684</v>
      </c>
      <c r="C30" s="44">
        <v>28039</v>
      </c>
      <c r="D30" s="48">
        <f t="shared" si="0"/>
        <v>8.9672001125737172E-2</v>
      </c>
    </row>
    <row r="31" spans="1:4">
      <c r="A31" s="24" t="s">
        <v>50</v>
      </c>
      <c r="B31" s="57">
        <f>SLA_B!B31</f>
        <v>172085</v>
      </c>
      <c r="C31" s="46">
        <v>15675</v>
      </c>
      <c r="D31" s="47">
        <f t="shared" si="0"/>
        <v>9.1088706162652175E-2</v>
      </c>
    </row>
    <row r="32" spans="1:4">
      <c r="A32" s="22" t="s">
        <v>51</v>
      </c>
      <c r="B32" s="58">
        <f>SLA_B!B32</f>
        <v>457715</v>
      </c>
      <c r="C32" s="44">
        <v>88941</v>
      </c>
      <c r="D32" s="48">
        <f t="shared" si="0"/>
        <v>0.19431523983264695</v>
      </c>
    </row>
    <row r="33" spans="1:4">
      <c r="A33" s="24" t="s">
        <v>52</v>
      </c>
      <c r="B33" s="57">
        <f>SLA_B!B33</f>
        <v>70032</v>
      </c>
      <c r="C33" s="46">
        <v>3076</v>
      </c>
      <c r="D33" s="47">
        <f t="shared" si="0"/>
        <v>4.3922778158556088E-2</v>
      </c>
    </row>
    <row r="34" spans="1:4" ht="13.5" customHeight="1">
      <c r="A34" s="49" t="s">
        <v>63</v>
      </c>
      <c r="B34" s="59">
        <f>SLA_B!B34</f>
        <v>7870134</v>
      </c>
      <c r="C34" s="50">
        <v>656770</v>
      </c>
      <c r="D34" s="51">
        <f t="shared" si="0"/>
        <v>8.345092980627776E-2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K3" sqref="K3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2013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FA_2013_20120910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0.520928311519123</v>
      </c>
      <c r="I8" s="93">
        <v>0.31805385639685002</v>
      </c>
      <c r="J8" s="94">
        <v>0.40513335063165701</v>
      </c>
      <c r="K8" s="95"/>
    </row>
    <row r="9" spans="1:11">
      <c r="A9" s="96" t="s">
        <v>27</v>
      </c>
      <c r="B9" s="97">
        <f>SLA_A!B6</f>
        <v>5.0038250197917397E-2</v>
      </c>
      <c r="C9" s="98">
        <f>SLA_B!D8</f>
        <v>4.5117940262244839E-2</v>
      </c>
      <c r="D9" s="99">
        <f>SLA_C!D8</f>
        <v>8.8150768934968995E-2</v>
      </c>
      <c r="E9" s="100">
        <f t="shared" ref="E9:E34" si="0">(B9-B$36)/B$37</f>
        <v>8.1046264403314305E-2</v>
      </c>
      <c r="F9" s="100">
        <f t="shared" ref="F9:F34" si="1">(C9-C$36)/C$37</f>
        <v>-0.3874506934483683</v>
      </c>
      <c r="G9" s="101">
        <f t="shared" ref="G9:G34" si="2">(D9-D$36)/D$37</f>
        <v>0.45907753974287097</v>
      </c>
      <c r="H9" s="102">
        <f t="shared" ref="H9:H34" si="3">H$8*E9</f>
        <v>4.2219293670550925E-2</v>
      </c>
      <c r="I9" s="100">
        <f t="shared" ref="I9:I34" si="4">I$8*F9</f>
        <v>-0.12323018721488729</v>
      </c>
      <c r="J9" s="101">
        <f t="shared" ref="J9:J34" si="5">J$8*G9</f>
        <v>0.18598762187576701</v>
      </c>
      <c r="K9" s="103">
        <f t="shared" ref="K9:K34" si="6">SUM(H9:J9)</f>
        <v>0.10497672833143064</v>
      </c>
    </row>
    <row r="10" spans="1:11">
      <c r="A10" s="104" t="s">
        <v>28</v>
      </c>
      <c r="B10" s="105">
        <f>SLA_A!B7</f>
        <v>6.4384755797599905E-2</v>
      </c>
      <c r="C10" s="106">
        <f>SLA_B!D9</f>
        <v>5.5776575267247872E-2</v>
      </c>
      <c r="D10" s="107">
        <f>SLA_C!D9</f>
        <v>5.370370748375692E-2</v>
      </c>
      <c r="E10" s="108">
        <f t="shared" si="0"/>
        <v>0.64467210354492033</v>
      </c>
      <c r="F10" s="108">
        <f t="shared" si="1"/>
        <v>0.94741490348913382</v>
      </c>
      <c r="G10" s="109">
        <f t="shared" si="2"/>
        <v>-0.52140716307826185</v>
      </c>
      <c r="H10" s="110">
        <f t="shared" si="3"/>
        <v>0.33582795038313656</v>
      </c>
      <c r="I10" s="108">
        <f t="shared" si="4"/>
        <v>0.30132896366256851</v>
      </c>
      <c r="J10" s="109">
        <f t="shared" si="5"/>
        <v>-0.21123943102124301</v>
      </c>
      <c r="K10" s="111">
        <f t="shared" si="6"/>
        <v>0.42591748302446208</v>
      </c>
    </row>
    <row r="11" spans="1:11">
      <c r="A11" s="112" t="s">
        <v>29</v>
      </c>
      <c r="B11" s="113">
        <f>SLA_A!B8</f>
        <v>4.1846095434112197E-2</v>
      </c>
      <c r="C11" s="114">
        <f>SLA_B!D10</f>
        <v>4.3934217843807105E-2</v>
      </c>
      <c r="D11" s="115">
        <f>SLA_C!D10</f>
        <v>6.1272212070654905E-2</v>
      </c>
      <c r="E11" s="116">
        <f t="shared" si="0"/>
        <v>-0.24079587834326457</v>
      </c>
      <c r="F11" s="116">
        <f t="shared" si="1"/>
        <v>-0.53569766240400896</v>
      </c>
      <c r="G11" s="117">
        <f t="shared" si="2"/>
        <v>-0.3059808637640154</v>
      </c>
      <c r="H11" s="118">
        <f t="shared" si="3"/>
        <v>-0.12543739032612097</v>
      </c>
      <c r="I11" s="116">
        <f t="shared" si="4"/>
        <v>-0.17038070739037292</v>
      </c>
      <c r="J11" s="117">
        <f t="shared" si="5"/>
        <v>-0.12396305256588412</v>
      </c>
      <c r="K11" s="119">
        <f t="shared" si="6"/>
        <v>-0.41978115028237806</v>
      </c>
    </row>
    <row r="12" spans="1:11">
      <c r="A12" s="104" t="s">
        <v>30</v>
      </c>
      <c r="B12" s="105">
        <f>SLA_A!B9</f>
        <v>2.3829884655991399E-2</v>
      </c>
      <c r="C12" s="106">
        <f>SLA_B!D11</f>
        <v>5.4372988538196602E-2</v>
      </c>
      <c r="D12" s="107">
        <f>SLA_C!D11</f>
        <v>3.5345265654113264E-2</v>
      </c>
      <c r="E12" s="108">
        <f t="shared" si="0"/>
        <v>-0.94859206239766602</v>
      </c>
      <c r="F12" s="108">
        <f t="shared" si="1"/>
        <v>0.77163257901239413</v>
      </c>
      <c r="G12" s="109">
        <f t="shared" si="2"/>
        <v>-1.0439530820412231</v>
      </c>
      <c r="H12" s="110">
        <f t="shared" si="3"/>
        <v>-0.49414846138525875</v>
      </c>
      <c r="I12" s="108">
        <f t="shared" si="4"/>
        <v>0.24542071747633903</v>
      </c>
      <c r="J12" s="109">
        <f t="shared" si="5"/>
        <v>-0.4229402100296058</v>
      </c>
      <c r="K12" s="111">
        <f t="shared" si="6"/>
        <v>-0.67166795393852552</v>
      </c>
    </row>
    <row r="13" spans="1:11">
      <c r="A13" s="112" t="s">
        <v>31</v>
      </c>
      <c r="B13" s="113">
        <f>SLA_A!B10</f>
        <v>2.5869286908385501E-2</v>
      </c>
      <c r="C13" s="114">
        <f>SLA_B!D12</f>
        <v>3.8117631022967356E-2</v>
      </c>
      <c r="D13" s="115">
        <f>SLA_C!D12</f>
        <v>6.1023648878893208E-2</v>
      </c>
      <c r="E13" s="116">
        <f t="shared" si="0"/>
        <v>-0.86847082326621206</v>
      </c>
      <c r="F13" s="116">
        <f t="shared" si="1"/>
        <v>-1.2641550713587733</v>
      </c>
      <c r="G13" s="117">
        <f t="shared" si="2"/>
        <v>-0.31305584772315265</v>
      </c>
      <c r="H13" s="118">
        <f t="shared" si="3"/>
        <v>-0.45241103956769052</v>
      </c>
      <c r="I13" s="116">
        <f t="shared" si="4"/>
        <v>-0.40206939552929294</v>
      </c>
      <c r="J13" s="117">
        <f t="shared" si="5"/>
        <v>-0.12682936452291463</v>
      </c>
      <c r="K13" s="119">
        <f t="shared" si="6"/>
        <v>-0.98130979961989806</v>
      </c>
    </row>
    <row r="14" spans="1:11">
      <c r="A14" s="104" t="s">
        <v>32</v>
      </c>
      <c r="B14" s="105">
        <f>SLA_A!B11</f>
        <v>2.4390845907535801E-2</v>
      </c>
      <c r="C14" s="106">
        <f>SLA_B!D13</f>
        <v>4.2714626949557397E-2</v>
      </c>
      <c r="D14" s="107">
        <f>SLA_C!D13</f>
        <v>5.3618097512997051E-2</v>
      </c>
      <c r="E14" s="108">
        <f t="shared" si="0"/>
        <v>-0.92655378597343097</v>
      </c>
      <c r="F14" s="108">
        <f t="shared" si="1"/>
        <v>-0.68843672573697989</v>
      </c>
      <c r="G14" s="109">
        <f t="shared" si="2"/>
        <v>-0.52384392439266014</v>
      </c>
      <c r="H14" s="110">
        <f t="shared" si="3"/>
        <v>-0.48266809925879028</v>
      </c>
      <c r="I14" s="108">
        <f t="shared" si="4"/>
        <v>-0.21895995550586703</v>
      </c>
      <c r="J14" s="109">
        <f t="shared" si="5"/>
        <v>-0.21222664429723481</v>
      </c>
      <c r="K14" s="111">
        <f t="shared" si="6"/>
        <v>-0.9138546990618921</v>
      </c>
    </row>
    <row r="15" spans="1:11">
      <c r="A15" s="112" t="s">
        <v>33</v>
      </c>
      <c r="B15" s="113">
        <f>SLA_A!B12</f>
        <v>2.0014746439845701E-2</v>
      </c>
      <c r="C15" s="114">
        <f>SLA_B!D14</f>
        <v>4.092726209048362E-2</v>
      </c>
      <c r="D15" s="115">
        <f>SLA_C!D14</f>
        <v>4.0098478939157564E-2</v>
      </c>
      <c r="E15" s="116">
        <f t="shared" si="0"/>
        <v>-1.0984759810686988</v>
      </c>
      <c r="F15" s="116">
        <f t="shared" si="1"/>
        <v>-0.9122826364406228</v>
      </c>
      <c r="G15" s="117">
        <f t="shared" si="2"/>
        <v>-0.9086598895628808</v>
      </c>
      <c r="H15" s="118">
        <f t="shared" si="3"/>
        <v>-0.57222723806242937</v>
      </c>
      <c r="I15" s="116">
        <f t="shared" si="4"/>
        <v>-0.29015501064382559</v>
      </c>
      <c r="J15" s="117">
        <f t="shared" si="5"/>
        <v>-0.36812842564320131</v>
      </c>
      <c r="K15" s="119">
        <f t="shared" si="6"/>
        <v>-1.2305106743494563</v>
      </c>
    </row>
    <row r="16" spans="1:11">
      <c r="A16" s="104" t="s">
        <v>34</v>
      </c>
      <c r="B16" s="105">
        <f>SLA_A!B13</f>
        <v>4.0524245015585103E-2</v>
      </c>
      <c r="C16" s="106">
        <f>SLA_B!D15</f>
        <v>5.2579776212184001E-2</v>
      </c>
      <c r="D16" s="107">
        <f>SLA_C!D15</f>
        <v>6.7861583091587241E-2</v>
      </c>
      <c r="E16" s="108">
        <f t="shared" si="0"/>
        <v>-0.29272692497935304</v>
      </c>
      <c r="F16" s="108">
        <f t="shared" si="1"/>
        <v>0.5470543435371269</v>
      </c>
      <c r="G16" s="109">
        <f t="shared" si="2"/>
        <v>-0.11842415456873243</v>
      </c>
      <c r="H16" s="110">
        <f t="shared" si="3"/>
        <v>-0.15248974276567936</v>
      </c>
      <c r="I16" s="108">
        <f t="shared" si="4"/>
        <v>0.17399274362063041</v>
      </c>
      <c r="J16" s="109">
        <f t="shared" si="5"/>
        <v>-4.7977574536151819E-2</v>
      </c>
      <c r="K16" s="111">
        <f t="shared" si="6"/>
        <v>-2.6474573681200771E-2</v>
      </c>
    </row>
    <row r="17" spans="1:11">
      <c r="A17" s="112" t="s">
        <v>35</v>
      </c>
      <c r="B17" s="113">
        <f>SLA_A!B14</f>
        <v>3.7792833310851502E-2</v>
      </c>
      <c r="C17" s="114">
        <f>SLA_B!D16</f>
        <v>3.6382122806241986E-2</v>
      </c>
      <c r="D17" s="115">
        <f>SLA_C!D16</f>
        <v>9.3090491136554529E-2</v>
      </c>
      <c r="E17" s="116">
        <f t="shared" si="0"/>
        <v>-0.40003488254608971</v>
      </c>
      <c r="F17" s="116">
        <f t="shared" si="1"/>
        <v>-1.4815065624851356</v>
      </c>
      <c r="G17" s="117">
        <f t="shared" si="2"/>
        <v>0.59967943293193782</v>
      </c>
      <c r="H17" s="118">
        <f t="shared" si="3"/>
        <v>-0.20838949591348521</v>
      </c>
      <c r="I17" s="116">
        <f t="shared" si="4"/>
        <v>-0.47119887547563821</v>
      </c>
      <c r="J17" s="117">
        <f t="shared" si="5"/>
        <v>0.24295013796860801</v>
      </c>
      <c r="K17" s="119">
        <f t="shared" si="6"/>
        <v>-0.43663823342051544</v>
      </c>
    </row>
    <row r="18" spans="1:11">
      <c r="A18" s="104" t="s">
        <v>36</v>
      </c>
      <c r="B18" s="105">
        <f>SLA_A!B15</f>
        <v>4.3094348065122599E-2</v>
      </c>
      <c r="C18" s="106">
        <f>SLA_B!D17</f>
        <v>3.6517973521776131E-2</v>
      </c>
      <c r="D18" s="107">
        <f>SLA_C!D17</f>
        <v>9.0117166320158856E-2</v>
      </c>
      <c r="E18" s="108">
        <f t="shared" si="0"/>
        <v>-0.19175624066107352</v>
      </c>
      <c r="F18" s="108">
        <f t="shared" si="1"/>
        <v>-1.4644928973769153</v>
      </c>
      <c r="G18" s="109">
        <f t="shared" si="2"/>
        <v>0.51504813562597185</v>
      </c>
      <c r="H18" s="110">
        <f t="shared" si="3"/>
        <v>-9.9891254670827628E-2</v>
      </c>
      <c r="I18" s="108">
        <f t="shared" si="4"/>
        <v>-0.46578761367652427</v>
      </c>
      <c r="J18" s="109">
        <f t="shared" si="5"/>
        <v>0.20866317692273809</v>
      </c>
      <c r="K18" s="111">
        <f t="shared" si="6"/>
        <v>-0.35701569142461387</v>
      </c>
    </row>
    <row r="19" spans="1:11">
      <c r="A19" s="112" t="s">
        <v>37</v>
      </c>
      <c r="B19" s="113">
        <f>SLA_A!B16</f>
        <v>4.9276737831772E-2</v>
      </c>
      <c r="C19" s="114">
        <f>SLA_B!D18</f>
        <v>4.9999216558812933E-2</v>
      </c>
      <c r="D19" s="115">
        <f>SLA_C!D18</f>
        <v>5.9212484918757149E-2</v>
      </c>
      <c r="E19" s="116">
        <f t="shared" si="0"/>
        <v>5.1129010797327616E-2</v>
      </c>
      <c r="F19" s="116">
        <f t="shared" si="1"/>
        <v>0.22387034291105187</v>
      </c>
      <c r="G19" s="117">
        <f t="shared" si="2"/>
        <v>-0.36460795354586467</v>
      </c>
      <c r="H19" s="118">
        <f t="shared" si="3"/>
        <v>2.6634549264294885E-2</v>
      </c>
      <c r="I19" s="116">
        <f t="shared" si="4"/>
        <v>7.1202825895745267E-2</v>
      </c>
      <c r="J19" s="117">
        <f t="shared" si="5"/>
        <v>-0.14771484188698769</v>
      </c>
      <c r="K19" s="119">
        <f t="shared" si="6"/>
        <v>-4.9877466726947539E-2</v>
      </c>
    </row>
    <row r="20" spans="1:11">
      <c r="A20" s="104" t="s">
        <v>38</v>
      </c>
      <c r="B20" s="105">
        <f>SLA_A!B17</f>
        <v>0.1084858809449492</v>
      </c>
      <c r="C20" s="106">
        <f>SLA_B!D19</f>
        <v>7.1803190051365234E-2</v>
      </c>
      <c r="D20" s="107">
        <f>SLA_C!D19</f>
        <v>0.11708029197080291</v>
      </c>
      <c r="E20" s="108">
        <f t="shared" si="0"/>
        <v>2.3772566340116152</v>
      </c>
      <c r="F20" s="108">
        <f t="shared" si="1"/>
        <v>2.9545552831574899</v>
      </c>
      <c r="G20" s="109">
        <f t="shared" si="2"/>
        <v>1.2825136646709863</v>
      </c>
      <c r="H20" s="110">
        <f t="shared" si="3"/>
        <v>1.2383802844033045</v>
      </c>
      <c r="I20" s="108">
        <f t="shared" si="4"/>
        <v>0.93970770174592688</v>
      </c>
      <c r="J20" s="109">
        <f t="shared" si="5"/>
        <v>0.51958905819904211</v>
      </c>
      <c r="K20" s="111">
        <f t="shared" si="6"/>
        <v>2.6976770443482732</v>
      </c>
    </row>
    <row r="21" spans="1:11">
      <c r="A21" s="112" t="s">
        <v>39</v>
      </c>
      <c r="B21" s="113">
        <f>SLA_A!B18</f>
        <v>3.9825480512118601E-2</v>
      </c>
      <c r="C21" s="114">
        <f>SLA_B!D20</f>
        <v>5.1161790644451248E-2</v>
      </c>
      <c r="D21" s="115">
        <f>SLA_C!D20</f>
        <v>6.2003469337181677E-2</v>
      </c>
      <c r="E21" s="116">
        <f t="shared" si="0"/>
        <v>-0.32017902660034925</v>
      </c>
      <c r="F21" s="116">
        <f t="shared" si="1"/>
        <v>0.36946873802273617</v>
      </c>
      <c r="G21" s="117">
        <f t="shared" si="2"/>
        <v>-0.2851667062292203</v>
      </c>
      <c r="H21" s="118">
        <f t="shared" si="3"/>
        <v>-0.16679031971075631</v>
      </c>
      <c r="I21" s="116">
        <f t="shared" si="4"/>
        <v>0.11751095694620874</v>
      </c>
      <c r="J21" s="117">
        <f t="shared" si="5"/>
        <v>-0.11553054318323744</v>
      </c>
      <c r="K21" s="119">
        <f t="shared" si="6"/>
        <v>-0.164809905947785</v>
      </c>
    </row>
    <row r="22" spans="1:11">
      <c r="A22" s="104" t="s">
        <v>40</v>
      </c>
      <c r="B22" s="105">
        <f>SLA_A!B19</f>
        <v>4.8969349045696699E-2</v>
      </c>
      <c r="C22" s="106">
        <f>SLA_B!D21</f>
        <v>5.7991513437057989E-2</v>
      </c>
      <c r="D22" s="107">
        <f>SLA_C!D21</f>
        <v>6.8337786159568342E-2</v>
      </c>
      <c r="E22" s="108">
        <f t="shared" si="0"/>
        <v>3.9052741681436069E-2</v>
      </c>
      <c r="F22" s="108">
        <f t="shared" si="1"/>
        <v>1.224809219068514</v>
      </c>
      <c r="G22" s="109">
        <f t="shared" si="2"/>
        <v>-0.10486973790961468</v>
      </c>
      <c r="H22" s="110">
        <f t="shared" si="3"/>
        <v>2.0343678784302967E-2</v>
      </c>
      <c r="I22" s="108">
        <f t="shared" si="4"/>
        <v>0.38955529547515516</v>
      </c>
      <c r="J22" s="109">
        <f t="shared" si="5"/>
        <v>-4.2486228299185899E-2</v>
      </c>
      <c r="K22" s="111">
        <f t="shared" si="6"/>
        <v>0.36741274596027224</v>
      </c>
    </row>
    <row r="23" spans="1:11">
      <c r="A23" s="112" t="s">
        <v>41</v>
      </c>
      <c r="B23" s="113">
        <f>SLA_A!B20</f>
        <v>3.3271923802082E-2</v>
      </c>
      <c r="C23" s="114">
        <f>SLA_B!D22</f>
        <v>5.3794066054284474E-2</v>
      </c>
      <c r="D23" s="115">
        <f>SLA_C!D22</f>
        <v>3.813871022502216E-2</v>
      </c>
      <c r="E23" s="116">
        <f t="shared" si="0"/>
        <v>-0.57764617596236711</v>
      </c>
      <c r="F23" s="116">
        <f t="shared" si="1"/>
        <v>0.69912951396652578</v>
      </c>
      <c r="G23" s="117">
        <f t="shared" si="2"/>
        <v>-0.96444181011940455</v>
      </c>
      <c r="H23" s="118">
        <f t="shared" si="3"/>
        <v>-0.30091224709955411</v>
      </c>
      <c r="I23" s="116">
        <f t="shared" si="4"/>
        <v>0.22236083803790893</v>
      </c>
      <c r="J23" s="117">
        <f t="shared" si="5"/>
        <v>-0.39072754202293469</v>
      </c>
      <c r="K23" s="119">
        <f t="shared" si="6"/>
        <v>-0.46927895108457984</v>
      </c>
    </row>
    <row r="24" spans="1:11">
      <c r="A24" s="104" t="s">
        <v>42</v>
      </c>
      <c r="B24" s="105">
        <f>SLA_A!B21</f>
        <v>2.1338903619124099E-2</v>
      </c>
      <c r="C24" s="106">
        <f>SLA_B!D23</f>
        <v>4.7934727180010198E-2</v>
      </c>
      <c r="D24" s="107">
        <f>SLA_C!D23</f>
        <v>3.2253952065272817E-2</v>
      </c>
      <c r="E24" s="108">
        <f t="shared" si="0"/>
        <v>-1.046454309579393</v>
      </c>
      <c r="F24" s="108">
        <f t="shared" si="1"/>
        <v>-3.4682074515110052E-2</v>
      </c>
      <c r="G24" s="109">
        <f t="shared" si="2"/>
        <v>-1.1319427554063659</v>
      </c>
      <c r="H24" s="110">
        <f t="shared" si="3"/>
        <v>-0.54512767657110284</v>
      </c>
      <c r="I24" s="108">
        <f t="shared" si="4"/>
        <v>-1.1030767547373664E-2</v>
      </c>
      <c r="J24" s="109">
        <f t="shared" si="5"/>
        <v>-0.45858776122101119</v>
      </c>
      <c r="K24" s="111">
        <f t="shared" si="6"/>
        <v>-1.0147462053394878</v>
      </c>
    </row>
    <row r="25" spans="1:11">
      <c r="A25" s="112" t="s">
        <v>43</v>
      </c>
      <c r="B25" s="113">
        <f>SLA_A!B22</f>
        <v>4.10839006296441E-2</v>
      </c>
      <c r="C25" s="114">
        <f>SLA_B!D24</f>
        <v>4.3603455368161251E-2</v>
      </c>
      <c r="D25" s="115">
        <f>SLA_C!D24</f>
        <v>6.4572035906762693E-2</v>
      </c>
      <c r="E25" s="116">
        <f t="shared" si="0"/>
        <v>-0.27073994265026979</v>
      </c>
      <c r="F25" s="116">
        <f t="shared" si="1"/>
        <v>-0.57712167676328519</v>
      </c>
      <c r="G25" s="117">
        <f t="shared" si="2"/>
        <v>-0.21205625431973463</v>
      </c>
      <c r="H25" s="118">
        <f t="shared" si="3"/>
        <v>-0.14103610118558924</v>
      </c>
      <c r="I25" s="116">
        <f t="shared" si="4"/>
        <v>-0.1835557749047792</v>
      </c>
      <c r="J25" s="117">
        <f t="shared" si="5"/>
        <v>-8.5911060834952882E-2</v>
      </c>
      <c r="K25" s="119">
        <f t="shared" si="6"/>
        <v>-0.4105029369253213</v>
      </c>
    </row>
    <row r="26" spans="1:11">
      <c r="A26" s="104" t="s">
        <v>44</v>
      </c>
      <c r="B26" s="105">
        <f>SLA_A!B23</f>
        <v>2.6795196621502999E-2</v>
      </c>
      <c r="C26" s="106">
        <f>SLA_B!D25</f>
        <v>4.9423479267577265E-2</v>
      </c>
      <c r="D26" s="107">
        <f>SLA_C!D25</f>
        <v>6.2288120194578994E-2</v>
      </c>
      <c r="E26" s="108">
        <f t="shared" si="0"/>
        <v>-0.83209495212468731</v>
      </c>
      <c r="F26" s="108">
        <f t="shared" si="1"/>
        <v>0.15176618486607332</v>
      </c>
      <c r="G26" s="109">
        <f t="shared" si="2"/>
        <v>-0.27706454019342425</v>
      </c>
      <c r="H26" s="110">
        <f t="shared" si="3"/>
        <v>-0.43346181843389886</v>
      </c>
      <c r="I26" s="108">
        <f t="shared" si="4"/>
        <v>4.8269820367291875E-2</v>
      </c>
      <c r="J26" s="109">
        <f t="shared" si="5"/>
        <v>-0.11224808550978137</v>
      </c>
      <c r="K26" s="111">
        <f t="shared" si="6"/>
        <v>-0.49744008357638836</v>
      </c>
    </row>
    <row r="27" spans="1:11">
      <c r="A27" s="112" t="s">
        <v>45</v>
      </c>
      <c r="B27" s="113">
        <f>SLA_A!B24</f>
        <v>3.3077109220904698E-2</v>
      </c>
      <c r="C27" s="114">
        <f>SLA_B!D26</f>
        <v>3.983541194440901E-2</v>
      </c>
      <c r="D27" s="115">
        <f>SLA_C!D26</f>
        <v>6.6669283328917722E-2</v>
      </c>
      <c r="E27" s="116">
        <f t="shared" si="0"/>
        <v>-0.58529978408527528</v>
      </c>
      <c r="F27" s="116">
        <f t="shared" si="1"/>
        <v>-1.0490237103513123</v>
      </c>
      <c r="G27" s="117">
        <f t="shared" si="2"/>
        <v>-0.15236120548758797</v>
      </c>
      <c r="H27" s="118">
        <f t="shared" si="3"/>
        <v>-0.3048992282560497</v>
      </c>
      <c r="I27" s="116">
        <f t="shared" si="4"/>
        <v>-0.33364603652896707</v>
      </c>
      <c r="J27" s="117">
        <f t="shared" si="5"/>
        <v>-6.1726605685464918E-2</v>
      </c>
      <c r="K27" s="119">
        <f t="shared" si="6"/>
        <v>-0.70027187047048167</v>
      </c>
    </row>
    <row r="28" spans="1:11">
      <c r="A28" s="104" t="s">
        <v>46</v>
      </c>
      <c r="B28" s="105">
        <f>SLA_A!B25</f>
        <v>3.0800647385917101E-2</v>
      </c>
      <c r="C28" s="106">
        <f>SLA_B!D27</f>
        <v>4.2516623464442689E-2</v>
      </c>
      <c r="D28" s="107">
        <f>SLA_C!D27</f>
        <v>4.8163771312649935E-2</v>
      </c>
      <c r="E28" s="108">
        <f t="shared" si="0"/>
        <v>-0.67473429502619175</v>
      </c>
      <c r="F28" s="108">
        <f t="shared" si="1"/>
        <v>-0.71323427628911784</v>
      </c>
      <c r="G28" s="109">
        <f t="shared" si="2"/>
        <v>-0.67909325999160963</v>
      </c>
      <c r="H28" s="110">
        <f t="shared" si="3"/>
        <v>-0.35148819703203987</v>
      </c>
      <c r="I28" s="108">
        <f t="shared" si="4"/>
        <v>-0.22684691208817034</v>
      </c>
      <c r="J28" s="109">
        <f t="shared" si="5"/>
        <v>-0.27512332781177579</v>
      </c>
      <c r="K28" s="111">
        <f t="shared" si="6"/>
        <v>-0.85345843693198598</v>
      </c>
    </row>
    <row r="29" spans="1:11">
      <c r="A29" s="112" t="s">
        <v>47</v>
      </c>
      <c r="B29" s="113">
        <f>SLA_A!B26</f>
        <v>8.4611437559374697E-2</v>
      </c>
      <c r="C29" s="114">
        <f>SLA_B!D28</f>
        <v>5.6838440403531955E-2</v>
      </c>
      <c r="D29" s="115">
        <f>SLA_C!D28</f>
        <v>5.5007745248731844E-2</v>
      </c>
      <c r="E29" s="116">
        <f t="shared" si="0"/>
        <v>1.4393102404639779</v>
      </c>
      <c r="F29" s="116">
        <f t="shared" si="1"/>
        <v>1.0804007162454241</v>
      </c>
      <c r="G29" s="117">
        <f t="shared" si="2"/>
        <v>-0.48428965503567128</v>
      </c>
      <c r="H29" s="118">
        <f t="shared" si="3"/>
        <v>0.7497774533170829</v>
      </c>
      <c r="I29" s="116">
        <f t="shared" si="4"/>
        <v>0.34362561425577604</v>
      </c>
      <c r="J29" s="117">
        <f t="shared" si="5"/>
        <v>-0.19620189062085083</v>
      </c>
      <c r="K29" s="119">
        <f t="shared" si="6"/>
        <v>0.89720117695200818</v>
      </c>
    </row>
    <row r="30" spans="1:11">
      <c r="A30" s="104" t="s">
        <v>48</v>
      </c>
      <c r="B30" s="105">
        <f>SLA_A!B27</f>
        <v>7.6767245747931506E-2</v>
      </c>
      <c r="C30" s="106">
        <f>SLA_B!D29</f>
        <v>4.6207595603976553E-2</v>
      </c>
      <c r="D30" s="107">
        <f>SLA_C!D29</f>
        <v>0.13556788979378392</v>
      </c>
      <c r="E30" s="108">
        <f t="shared" si="0"/>
        <v>1.1311383890404352</v>
      </c>
      <c r="F30" s="108">
        <f t="shared" si="1"/>
        <v>-0.25098449233405135</v>
      </c>
      <c r="G30" s="109">
        <f t="shared" si="2"/>
        <v>1.8087358181343651</v>
      </c>
      <c r="H30" s="110">
        <f t="shared" si="3"/>
        <v>0.58924201109729479</v>
      </c>
      <c r="I30" s="108">
        <f t="shared" si="4"/>
        <v>-7.9826585682650678E-2</v>
      </c>
      <c r="J30" s="109">
        <f t="shared" si="5"/>
        <v>0.73277920240826677</v>
      </c>
      <c r="K30" s="111">
        <f t="shared" si="6"/>
        <v>1.242194627822911</v>
      </c>
    </row>
    <row r="31" spans="1:11">
      <c r="A31" s="112" t="s">
        <v>49</v>
      </c>
      <c r="B31" s="113">
        <f>SLA_A!B28</f>
        <v>2.7859800360074301E-2</v>
      </c>
      <c r="C31" s="114">
        <f>SLA_B!D30</f>
        <v>4.3564749075744202E-2</v>
      </c>
      <c r="D31" s="115">
        <f>SLA_C!D30</f>
        <v>8.9672001125737172E-2</v>
      </c>
      <c r="E31" s="116">
        <f t="shared" si="0"/>
        <v>-0.79027026029737435</v>
      </c>
      <c r="F31" s="116">
        <f t="shared" si="1"/>
        <v>-0.58196917347447463</v>
      </c>
      <c r="G31" s="117">
        <f t="shared" si="2"/>
        <v>0.50237716617398975</v>
      </c>
      <c r="H31" s="118">
        <f t="shared" si="3"/>
        <v>-0.41167415234048904</v>
      </c>
      <c r="I31" s="116">
        <f t="shared" si="4"/>
        <v>-0.18509753992764405</v>
      </c>
      <c r="J31" s="117">
        <f t="shared" si="5"/>
        <v>0.20352974461290521</v>
      </c>
      <c r="K31" s="119">
        <f t="shared" si="6"/>
        <v>-0.39324194765522791</v>
      </c>
    </row>
    <row r="32" spans="1:11">
      <c r="A32" s="104" t="s">
        <v>50</v>
      </c>
      <c r="B32" s="105">
        <f>SLA_A!B29</f>
        <v>8.9808929502313298E-2</v>
      </c>
      <c r="C32" s="106">
        <f>SLA_B!D31</f>
        <v>5.4461458000406776E-2</v>
      </c>
      <c r="D32" s="107">
        <f>SLA_C!D31</f>
        <v>9.1088706162652175E-2</v>
      </c>
      <c r="E32" s="108">
        <f t="shared" si="0"/>
        <v>1.643502176780187</v>
      </c>
      <c r="F32" s="108">
        <f t="shared" si="1"/>
        <v>0.7827123130898338</v>
      </c>
      <c r="G32" s="109">
        <f t="shared" si="2"/>
        <v>0.54270158162731241</v>
      </c>
      <c r="H32" s="110">
        <f t="shared" si="3"/>
        <v>0.85614681392810599</v>
      </c>
      <c r="I32" s="108">
        <f t="shared" si="4"/>
        <v>0.24894466962752032</v>
      </c>
      <c r="J32" s="109">
        <f t="shared" si="5"/>
        <v>0.21986651015777278</v>
      </c>
      <c r="K32" s="111">
        <f t="shared" si="6"/>
        <v>1.3249579937133991</v>
      </c>
    </row>
    <row r="33" spans="1:11">
      <c r="A33" s="112" t="s">
        <v>51</v>
      </c>
      <c r="B33" s="113">
        <f>SLA_A!B30</f>
        <v>0.1042761858921589</v>
      </c>
      <c r="C33" s="114">
        <f>SLA_B!D32</f>
        <v>4.515036649443431E-2</v>
      </c>
      <c r="D33" s="115">
        <f>SLA_C!D32</f>
        <v>0.19431523983264695</v>
      </c>
      <c r="E33" s="116">
        <f t="shared" si="0"/>
        <v>2.2118719073844071</v>
      </c>
      <c r="F33" s="116">
        <f t="shared" si="1"/>
        <v>-0.38338969860543437</v>
      </c>
      <c r="G33" s="117">
        <f t="shared" si="2"/>
        <v>3.480892327796727</v>
      </c>
      <c r="H33" s="118">
        <f t="shared" si="3"/>
        <v>1.1522266980103413</v>
      </c>
      <c r="I33" s="116">
        <f t="shared" si="4"/>
        <v>-0.12193857214428444</v>
      </c>
      <c r="J33" s="117">
        <f t="shared" si="5"/>
        <v>1.4102255719483161</v>
      </c>
      <c r="K33" s="119">
        <f t="shared" si="6"/>
        <v>2.4405136978143727</v>
      </c>
    </row>
    <row r="34" spans="1:11" s="120" customFormat="1" ht="13.5" customHeight="1">
      <c r="A34" s="121" t="s">
        <v>52</v>
      </c>
      <c r="B34" s="122">
        <f>SLA_A!B31</f>
        <v>5.9323841881285498E-2</v>
      </c>
      <c r="C34" s="123">
        <f>SLA_B!D33</f>
        <v>5.2775873886223443E-2</v>
      </c>
      <c r="D34" s="124">
        <f>SLA_C!D33</f>
        <v>4.3922778158556088E-2</v>
      </c>
      <c r="E34" s="125">
        <f t="shared" si="0"/>
        <v>0.44584585745407679</v>
      </c>
      <c r="F34" s="125">
        <f t="shared" si="1"/>
        <v>0.57161321421726985</v>
      </c>
      <c r="G34" s="126">
        <f t="shared" si="2"/>
        <v>-0.79980686333474327</v>
      </c>
      <c r="H34" s="127">
        <f t="shared" si="3"/>
        <v>0.23225372972134781</v>
      </c>
      <c r="I34" s="125">
        <f t="shared" si="4"/>
        <v>0.18180378714920142</v>
      </c>
      <c r="J34" s="126">
        <f t="shared" si="5"/>
        <v>-0.32402843440100032</v>
      </c>
      <c r="K34" s="128">
        <f t="shared" si="6"/>
        <v>9.0029082469548938E-2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4.7975302395761414E-2</v>
      </c>
      <c r="C36" s="133">
        <f t="shared" si="7"/>
        <v>4.8211656613446022E-2</v>
      </c>
      <c r="D36" s="134">
        <f t="shared" si="7"/>
        <v>7.2022141760171743E-2</v>
      </c>
      <c r="E36" s="135">
        <f t="shared" si="7"/>
        <v>6.4051328343759025E-17</v>
      </c>
      <c r="F36" s="136">
        <f t="shared" si="7"/>
        <v>-5.9354230931883365E-16</v>
      </c>
      <c r="G36" s="137">
        <f t="shared" si="7"/>
        <v>-2.4766513626253493E-16</v>
      </c>
      <c r="H36" s="135">
        <f t="shared" si="7"/>
        <v>3.3093186310942166E-17</v>
      </c>
      <c r="I36" s="136">
        <f t="shared" si="7"/>
        <v>-1.9642407358752769E-16</v>
      </c>
      <c r="J36" s="137">
        <f t="shared" si="7"/>
        <v>-8.753681540313734E-17</v>
      </c>
      <c r="K36" s="138">
        <f t="shared" si="7"/>
        <v>-2.8823097754691565E-16</v>
      </c>
    </row>
    <row r="37" spans="1:11" ht="13.5" customHeight="1">
      <c r="A37" s="139" t="s">
        <v>89</v>
      </c>
      <c r="B37" s="140">
        <f t="shared" ref="B37:K37" si="8">STDEV(B9:B34)</f>
        <v>2.5453952965556064E-2</v>
      </c>
      <c r="C37" s="141">
        <f t="shared" si="8"/>
        <v>7.9848001397717239E-3</v>
      </c>
      <c r="D37" s="142">
        <f t="shared" si="8"/>
        <v>3.5132686264352828E-2</v>
      </c>
      <c r="E37" s="143">
        <f t="shared" si="8"/>
        <v>0.99999999999999978</v>
      </c>
      <c r="F37" s="144">
        <f t="shared" si="8"/>
        <v>0.99999999999999889</v>
      </c>
      <c r="G37" s="145">
        <f t="shared" si="8"/>
        <v>1.0000000000000004</v>
      </c>
      <c r="H37" s="143">
        <f t="shared" si="8"/>
        <v>0.520928311519123</v>
      </c>
      <c r="I37" s="144">
        <f t="shared" si="8"/>
        <v>0.31805385639684969</v>
      </c>
      <c r="J37" s="145">
        <f t="shared" si="8"/>
        <v>0.40513335063165712</v>
      </c>
      <c r="K37" s="146">
        <f t="shared" si="8"/>
        <v>0.999999999999999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2013</v>
      </c>
      <c r="C2" s="147"/>
      <c r="D2" s="147"/>
      <c r="E2" s="208" t="s">
        <v>90</v>
      </c>
      <c r="F2" s="209"/>
      <c r="G2" s="150">
        <v>243415835.01978701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FA_2013_20120910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1373068</v>
      </c>
      <c r="D7" s="164">
        <f>ROUND(Index!K9,3)</f>
        <v>0.105</v>
      </c>
      <c r="E7" s="165">
        <f t="shared" ref="E7:E32" si="0">D7-D$35</f>
        <v>1.3360000000000001</v>
      </c>
      <c r="F7" s="163">
        <f t="shared" ref="F7:F32" si="1">IF(E7&gt;E$36,C7*(E7-E$36),0)</f>
        <v>144172.13999999966</v>
      </c>
      <c r="G7" s="166">
        <f t="shared" ref="G7:G32" si="2">F7/F$34*G$2</f>
        <v>9679828.7974603269</v>
      </c>
    </row>
    <row r="8" spans="1:7">
      <c r="A8" s="28"/>
      <c r="B8" s="167" t="s">
        <v>28</v>
      </c>
      <c r="C8" s="168">
        <f>SLA_B!B9</f>
        <v>979802</v>
      </c>
      <c r="D8" s="169">
        <f>ROUND(Index!K10,3)</f>
        <v>0.42599999999999999</v>
      </c>
      <c r="E8" s="170">
        <f t="shared" si="0"/>
        <v>1.657</v>
      </c>
      <c r="F8" s="168">
        <f t="shared" si="1"/>
        <v>417395.65199999971</v>
      </c>
      <c r="G8" s="171">
        <f t="shared" si="2"/>
        <v>28024266.353848502</v>
      </c>
    </row>
    <row r="9" spans="1:7">
      <c r="A9" s="28"/>
      <c r="B9" s="172" t="s">
        <v>29</v>
      </c>
      <c r="C9" s="173">
        <f>SLA_B!B10</f>
        <v>377610</v>
      </c>
      <c r="D9" s="174">
        <f>ROUND(Index!K11,3)</f>
        <v>-0.42</v>
      </c>
      <c r="E9" s="175">
        <f t="shared" si="0"/>
        <v>0.81100000000000017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35422</v>
      </c>
      <c r="D10" s="169">
        <f>ROUND(Index!K12,3)</f>
        <v>-0.67200000000000004</v>
      </c>
      <c r="E10" s="170">
        <f t="shared" si="0"/>
        <v>0.55900000000000005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146730</v>
      </c>
      <c r="D11" s="174">
        <f>ROUND(Index!K13,3)</f>
        <v>-0.98099999999999998</v>
      </c>
      <c r="E11" s="175">
        <f t="shared" si="0"/>
        <v>0.25000000000000011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35585</v>
      </c>
      <c r="D12" s="169">
        <f>ROUND(Index!K14,3)</f>
        <v>-0.91400000000000003</v>
      </c>
      <c r="E12" s="170">
        <f t="shared" si="0"/>
        <v>0.31700000000000006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41024</v>
      </c>
      <c r="D13" s="174">
        <f>ROUND(Index!K15,3)</f>
        <v>-1.2310000000000001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38608</v>
      </c>
      <c r="D14" s="169">
        <f>ROUND(Index!K16,3)</f>
        <v>-2.5999999999999999E-2</v>
      </c>
      <c r="E14" s="170">
        <f t="shared" si="0"/>
        <v>1.2050000000000001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113105</v>
      </c>
      <c r="D15" s="174">
        <f>ROUND(Index!K17,3)</f>
        <v>-0.437</v>
      </c>
      <c r="E15" s="175">
        <f t="shared" si="0"/>
        <v>0.79400000000000004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278493</v>
      </c>
      <c r="D16" s="169">
        <f>ROUND(Index!K18,3)</f>
        <v>-0.35699999999999998</v>
      </c>
      <c r="E16" s="170">
        <f t="shared" si="0"/>
        <v>0.87400000000000011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255284</v>
      </c>
      <c r="D17" s="174">
        <f>ROUND(Index!K19,3)</f>
        <v>-0.05</v>
      </c>
      <c r="E17" s="175">
        <f t="shared" si="0"/>
        <v>1.181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184950</v>
      </c>
      <c r="D18" s="169">
        <f>ROUND(Index!K20,3)</f>
        <v>2.698</v>
      </c>
      <c r="E18" s="170">
        <f t="shared" si="0"/>
        <v>3.9290000000000003</v>
      </c>
      <c r="F18" s="168">
        <f t="shared" si="1"/>
        <v>498995.1</v>
      </c>
      <c r="G18" s="171">
        <f t="shared" si="2"/>
        <v>33502916.296946179</v>
      </c>
    </row>
    <row r="19" spans="1:7">
      <c r="A19" s="28"/>
      <c r="B19" s="172" t="s">
        <v>39</v>
      </c>
      <c r="C19" s="173">
        <f>SLA_B!B20</f>
        <v>274404</v>
      </c>
      <c r="D19" s="174">
        <f>ROUND(Index!K21,3)</f>
        <v>-0.16500000000000001</v>
      </c>
      <c r="E19" s="175">
        <f t="shared" si="0"/>
        <v>1.0660000000000001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76356</v>
      </c>
      <c r="D20" s="169">
        <f>ROUND(Index!K22,3)</f>
        <v>0.36699999999999999</v>
      </c>
      <c r="E20" s="170">
        <f t="shared" si="0"/>
        <v>1.5980000000000001</v>
      </c>
      <c r="F20" s="168">
        <f t="shared" si="1"/>
        <v>28022.651999999984</v>
      </c>
      <c r="G20" s="171">
        <f t="shared" si="2"/>
        <v>1881462.4920654551</v>
      </c>
    </row>
    <row r="21" spans="1:7">
      <c r="A21" s="28"/>
      <c r="B21" s="172" t="s">
        <v>41</v>
      </c>
      <c r="C21" s="173">
        <f>SLA_B!B22</f>
        <v>53017</v>
      </c>
      <c r="D21" s="174">
        <f>ROUND(Index!K23,3)</f>
        <v>-0.46899999999999997</v>
      </c>
      <c r="E21" s="175">
        <f t="shared" si="0"/>
        <v>0.76200000000000012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15688</v>
      </c>
      <c r="D22" s="169">
        <f>ROUND(Index!K24,3)</f>
        <v>-1.0149999999999999</v>
      </c>
      <c r="E22" s="170">
        <f t="shared" si="0"/>
        <v>0.21600000000000019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478907</v>
      </c>
      <c r="D23" s="174">
        <f>ROUND(Index!K25,3)</f>
        <v>-0.41099999999999998</v>
      </c>
      <c r="E23" s="175">
        <f t="shared" si="0"/>
        <v>0.82000000000000006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192621</v>
      </c>
      <c r="D24" s="169">
        <f>ROUND(Index!K26,3)</f>
        <v>-0.497</v>
      </c>
      <c r="E24" s="170">
        <f t="shared" si="0"/>
        <v>0.7340000000000001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611466</v>
      </c>
      <c r="D25" s="174">
        <f>ROUND(Index!K27,3)</f>
        <v>-0.7</v>
      </c>
      <c r="E25" s="175">
        <f t="shared" si="0"/>
        <v>0.53100000000000014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248444</v>
      </c>
      <c r="D26" s="169">
        <f>ROUND(Index!K28,3)</f>
        <v>-0.85299999999999998</v>
      </c>
      <c r="E26" s="170">
        <f t="shared" si="0"/>
        <v>0.37800000000000011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333753</v>
      </c>
      <c r="D27" s="174">
        <f>ROUND(Index!K29,3)</f>
        <v>0.89700000000000002</v>
      </c>
      <c r="E27" s="175">
        <f t="shared" si="0"/>
        <v>2.1280000000000001</v>
      </c>
      <c r="F27" s="173">
        <f t="shared" si="1"/>
        <v>299376.44099999993</v>
      </c>
      <c r="G27" s="176">
        <f t="shared" si="2"/>
        <v>20100365.402587414</v>
      </c>
    </row>
    <row r="28" spans="1:7">
      <c r="A28" s="28"/>
      <c r="B28" s="167" t="s">
        <v>48</v>
      </c>
      <c r="C28" s="168">
        <f>SLA_B!B29</f>
        <v>713281</v>
      </c>
      <c r="D28" s="169">
        <f>ROUND(Index!K30,3)</f>
        <v>1.242</v>
      </c>
      <c r="E28" s="170">
        <f t="shared" si="0"/>
        <v>2.4729999999999999</v>
      </c>
      <c r="F28" s="168">
        <f t="shared" si="1"/>
        <v>885895.00199999963</v>
      </c>
      <c r="G28" s="171">
        <f t="shared" si="2"/>
        <v>59479674.449486494</v>
      </c>
    </row>
    <row r="29" spans="1:7">
      <c r="A29" s="28"/>
      <c r="B29" s="172" t="s">
        <v>49</v>
      </c>
      <c r="C29" s="173">
        <f>SLA_B!B30</f>
        <v>312684</v>
      </c>
      <c r="D29" s="174">
        <f>ROUND(Index!K31,3)</f>
        <v>-0.39300000000000002</v>
      </c>
      <c r="E29" s="175">
        <f t="shared" si="0"/>
        <v>0.83800000000000008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172085</v>
      </c>
      <c r="D30" s="169">
        <f>ROUND(Index!K32,3)</f>
        <v>1.325</v>
      </c>
      <c r="E30" s="170">
        <f t="shared" si="0"/>
        <v>2.556</v>
      </c>
      <c r="F30" s="168">
        <f t="shared" si="1"/>
        <v>228012.62499999994</v>
      </c>
      <c r="G30" s="171">
        <f t="shared" si="2"/>
        <v>15308943.695082329</v>
      </c>
    </row>
    <row r="31" spans="1:7">
      <c r="A31" s="28"/>
      <c r="B31" s="172" t="s">
        <v>51</v>
      </c>
      <c r="C31" s="173">
        <f>SLA_B!B32</f>
        <v>457715</v>
      </c>
      <c r="D31" s="174">
        <f>ROUND(Index!K33,3)</f>
        <v>2.4409999999999998</v>
      </c>
      <c r="E31" s="175">
        <f t="shared" si="0"/>
        <v>3.6719999999999997</v>
      </c>
      <c r="F31" s="173">
        <f t="shared" si="1"/>
        <v>1117282.3149999997</v>
      </c>
      <c r="G31" s="176">
        <f t="shared" si="2"/>
        <v>75015197.30254516</v>
      </c>
    </row>
    <row r="32" spans="1:7">
      <c r="A32" s="28"/>
      <c r="B32" s="167" t="s">
        <v>52</v>
      </c>
      <c r="C32" s="177">
        <f>SLA_B!B33</f>
        <v>70032</v>
      </c>
      <c r="D32" s="178">
        <f>ROUND(Index!K34,3)</f>
        <v>0.09</v>
      </c>
      <c r="E32" s="179">
        <f t="shared" si="0"/>
        <v>1.3210000000000002</v>
      </c>
      <c r="F32" s="168">
        <f t="shared" si="1"/>
        <v>6302.8799999999901</v>
      </c>
      <c r="G32" s="171">
        <f t="shared" si="2"/>
        <v>423180.22976517375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7870134</v>
      </c>
      <c r="D34" s="184"/>
      <c r="E34" s="184"/>
      <c r="F34" s="183">
        <f>SUM(F7:F32)</f>
        <v>3625454.8069999982</v>
      </c>
      <c r="G34" s="171">
        <f>SUM(G7:G32)</f>
        <v>243415835.01978704</v>
      </c>
    </row>
    <row r="35" spans="1:7" s="185" customFormat="1">
      <c r="A35" s="186"/>
      <c r="B35" s="187" t="s">
        <v>99</v>
      </c>
      <c r="C35" s="186"/>
      <c r="D35" s="188">
        <f>MIN(D7:D32)</f>
        <v>-1.2310000000000001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5.3376106953132529E-18</v>
      </c>
      <c r="E36" s="192">
        <f>AVERAGE(E7:E32)</f>
        <v>1.2310000000000003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2011-12-22T15:25:33Z</cp:lastPrinted>
  <dcterms:created xsi:type="dcterms:W3CDTF">2006-05-21T10:23:50Z</dcterms:created>
  <dcterms:modified xsi:type="dcterms:W3CDTF">2012-09-25T09:50:14Z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