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30"/>
  </bookViews>
  <sheets>
    <sheet name="Info" sheetId="1" r:id="rId1"/>
    <sheet name="GLA_1" sheetId="2" r:id="rId2"/>
    <sheet name="GLA_2" sheetId="3" r:id="rId3"/>
    <sheet name="GLA_3" sheetId="4" r:id="rId4"/>
    <sheet name="GLA_4" sheetId="5" r:id="rId5"/>
    <sheet name="Total_GLA" sheetId="6" r:id="rId6"/>
  </sheets>
  <calcPr calcId="125725"/>
</workbook>
</file>

<file path=xl/calcChain.xml><?xml version="1.0" encoding="utf-8"?>
<calcChain xmlns="http://schemas.openxmlformats.org/spreadsheetml/2006/main">
  <c r="G5" i="6"/>
  <c r="G1"/>
  <c r="B1"/>
  <c r="F32" i="5"/>
  <c r="E32"/>
  <c r="F31"/>
  <c r="E31"/>
  <c r="F30"/>
  <c r="G30" s="1"/>
  <c r="E30"/>
  <c r="F29"/>
  <c r="E29"/>
  <c r="F28"/>
  <c r="G28" s="1"/>
  <c r="E28"/>
  <c r="F27"/>
  <c r="E27"/>
  <c r="F26"/>
  <c r="G26" s="1"/>
  <c r="E26"/>
  <c r="F25"/>
  <c r="E25"/>
  <c r="F24"/>
  <c r="G24" s="1"/>
  <c r="E24"/>
  <c r="F23"/>
  <c r="E23"/>
  <c r="F22"/>
  <c r="G22" s="1"/>
  <c r="E22"/>
  <c r="F21"/>
  <c r="E21"/>
  <c r="F20"/>
  <c r="G20" s="1"/>
  <c r="E20"/>
  <c r="F19"/>
  <c r="E19"/>
  <c r="F18"/>
  <c r="G18" s="1"/>
  <c r="E18"/>
  <c r="F17"/>
  <c r="E17"/>
  <c r="F16"/>
  <c r="G16" s="1"/>
  <c r="E16"/>
  <c r="F15"/>
  <c r="E15"/>
  <c r="F14"/>
  <c r="G14" s="1"/>
  <c r="E14"/>
  <c r="F13"/>
  <c r="E13"/>
  <c r="F12"/>
  <c r="G12" s="1"/>
  <c r="E12"/>
  <c r="F11"/>
  <c r="E11"/>
  <c r="F10"/>
  <c r="G10" s="1"/>
  <c r="E10"/>
  <c r="F9"/>
  <c r="E9"/>
  <c r="F8"/>
  <c r="G8" s="1"/>
  <c r="E8"/>
  <c r="F7"/>
  <c r="E7"/>
  <c r="F6"/>
  <c r="G6" s="1"/>
  <c r="E6"/>
  <c r="H2"/>
  <c r="B2"/>
  <c r="H1"/>
  <c r="D31" i="4"/>
  <c r="E31" s="1"/>
  <c r="D30"/>
  <c r="E30" s="1"/>
  <c r="D29"/>
  <c r="E29" s="1"/>
  <c r="E28"/>
  <c r="D28"/>
  <c r="D27"/>
  <c r="E27" s="1"/>
  <c r="D26"/>
  <c r="E26" s="1"/>
  <c r="D25"/>
  <c r="E25" s="1"/>
  <c r="E24"/>
  <c r="D24"/>
  <c r="D23"/>
  <c r="E23" s="1"/>
  <c r="D22"/>
  <c r="E22" s="1"/>
  <c r="D21"/>
  <c r="E21" s="1"/>
  <c r="E20"/>
  <c r="D20"/>
  <c r="D19"/>
  <c r="E19" s="1"/>
  <c r="D18"/>
  <c r="E18" s="1"/>
  <c r="D17"/>
  <c r="E17" s="1"/>
  <c r="E16"/>
  <c r="D16"/>
  <c r="D15"/>
  <c r="E15" s="1"/>
  <c r="D14"/>
  <c r="E14" s="1"/>
  <c r="D13"/>
  <c r="E13" s="1"/>
  <c r="E12"/>
  <c r="D12"/>
  <c r="D11"/>
  <c r="E11" s="1"/>
  <c r="D10"/>
  <c r="E10" s="1"/>
  <c r="D9"/>
  <c r="E9" s="1"/>
  <c r="E8"/>
  <c r="D8"/>
  <c r="D7"/>
  <c r="E7" s="1"/>
  <c r="D6"/>
  <c r="D32" s="1"/>
  <c r="E32" s="1"/>
  <c r="D5"/>
  <c r="H2"/>
  <c r="B2"/>
  <c r="H1"/>
  <c r="E32" i="3"/>
  <c r="F31" s="1"/>
  <c r="E31"/>
  <c r="E30"/>
  <c r="F30" s="1"/>
  <c r="E29"/>
  <c r="E28"/>
  <c r="F28" s="1"/>
  <c r="E27"/>
  <c r="E26"/>
  <c r="F26" s="1"/>
  <c r="E25"/>
  <c r="E24"/>
  <c r="F24" s="1"/>
  <c r="E23"/>
  <c r="E22"/>
  <c r="F22" s="1"/>
  <c r="E21"/>
  <c r="E20"/>
  <c r="F20" s="1"/>
  <c r="E19"/>
  <c r="E18"/>
  <c r="F18" s="1"/>
  <c r="E17"/>
  <c r="E16"/>
  <c r="F16" s="1"/>
  <c r="E15"/>
  <c r="E14"/>
  <c r="F14" s="1"/>
  <c r="E13"/>
  <c r="E12"/>
  <c r="F12" s="1"/>
  <c r="E11"/>
  <c r="E10"/>
  <c r="F10" s="1"/>
  <c r="E9"/>
  <c r="E8"/>
  <c r="F8" s="1"/>
  <c r="E7"/>
  <c r="E6"/>
  <c r="F6" s="1"/>
  <c r="G2"/>
  <c r="B2"/>
  <c r="G1"/>
  <c r="F32" i="2"/>
  <c r="E32"/>
  <c r="F31"/>
  <c r="G31" s="1"/>
  <c r="E31"/>
  <c r="F30"/>
  <c r="G30" s="1"/>
  <c r="E30"/>
  <c r="F29"/>
  <c r="G29" s="1"/>
  <c r="E29"/>
  <c r="F28"/>
  <c r="G28" s="1"/>
  <c r="E28"/>
  <c r="F27"/>
  <c r="G27" s="1"/>
  <c r="E27"/>
  <c r="F26"/>
  <c r="G26" s="1"/>
  <c r="E26"/>
  <c r="F25"/>
  <c r="G25" s="1"/>
  <c r="E25"/>
  <c r="F24"/>
  <c r="G24" s="1"/>
  <c r="E24"/>
  <c r="F23"/>
  <c r="G23" s="1"/>
  <c r="E23"/>
  <c r="F22"/>
  <c r="G22" s="1"/>
  <c r="E22"/>
  <c r="F21"/>
  <c r="G21" s="1"/>
  <c r="E21"/>
  <c r="F20"/>
  <c r="G20" s="1"/>
  <c r="E20"/>
  <c r="F19"/>
  <c r="G19" s="1"/>
  <c r="E19"/>
  <c r="F18"/>
  <c r="G18" s="1"/>
  <c r="E18"/>
  <c r="F17"/>
  <c r="G17" s="1"/>
  <c r="E17"/>
  <c r="F16"/>
  <c r="G16" s="1"/>
  <c r="E16"/>
  <c r="F15"/>
  <c r="G15" s="1"/>
  <c r="E15"/>
  <c r="F14"/>
  <c r="G14" s="1"/>
  <c r="E14"/>
  <c r="F13"/>
  <c r="G13" s="1"/>
  <c r="E13"/>
  <c r="F12"/>
  <c r="G12" s="1"/>
  <c r="E12"/>
  <c r="F11"/>
  <c r="G11" s="1"/>
  <c r="E11"/>
  <c r="F10"/>
  <c r="G10" s="1"/>
  <c r="E10"/>
  <c r="F9"/>
  <c r="G9" s="1"/>
  <c r="E9"/>
  <c r="F8"/>
  <c r="G8" s="1"/>
  <c r="E8"/>
  <c r="F7"/>
  <c r="G7" s="1"/>
  <c r="E7"/>
  <c r="F6"/>
  <c r="G6" s="1"/>
  <c r="E6"/>
  <c r="H2"/>
  <c r="B2"/>
  <c r="H1"/>
  <c r="A6" i="1"/>
  <c r="E6" i="4" l="1"/>
  <c r="F32"/>
  <c r="F31"/>
  <c r="G31" s="1"/>
  <c r="F29"/>
  <c r="G29" s="1"/>
  <c r="F25"/>
  <c r="G25" s="1"/>
  <c r="F23"/>
  <c r="G23" s="1"/>
  <c r="F21"/>
  <c r="G21" s="1"/>
  <c r="F19"/>
  <c r="G19" s="1"/>
  <c r="F17"/>
  <c r="G17" s="1"/>
  <c r="F15"/>
  <c r="G15" s="1"/>
  <c r="F9"/>
  <c r="G9" s="1"/>
  <c r="F7"/>
  <c r="G7" s="1"/>
  <c r="F27"/>
  <c r="G27" s="1"/>
  <c r="F13"/>
  <c r="G13" s="1"/>
  <c r="F11"/>
  <c r="G11" s="1"/>
  <c r="G32" i="2"/>
  <c r="F7" i="3"/>
  <c r="F9"/>
  <c r="F11"/>
  <c r="F13"/>
  <c r="F15"/>
  <c r="F17"/>
  <c r="F19"/>
  <c r="F21"/>
  <c r="F23"/>
  <c r="F25"/>
  <c r="F27"/>
  <c r="F29"/>
  <c r="F6" i="4"/>
  <c r="G6" s="1"/>
  <c r="F8"/>
  <c r="G8" s="1"/>
  <c r="F10"/>
  <c r="G10" s="1"/>
  <c r="F12"/>
  <c r="G12" s="1"/>
  <c r="F14"/>
  <c r="G14" s="1"/>
  <c r="F16"/>
  <c r="G16" s="1"/>
  <c r="F18"/>
  <c r="G18" s="1"/>
  <c r="F20"/>
  <c r="G20" s="1"/>
  <c r="F22"/>
  <c r="G22" s="1"/>
  <c r="F24"/>
  <c r="G24" s="1"/>
  <c r="F26"/>
  <c r="G26" s="1"/>
  <c r="F28"/>
  <c r="G28" s="1"/>
  <c r="F30"/>
  <c r="G30" s="1"/>
  <c r="G7" i="5"/>
  <c r="G9"/>
  <c r="G11"/>
  <c r="G13"/>
  <c r="G15"/>
  <c r="G17"/>
  <c r="G19"/>
  <c r="G21"/>
  <c r="G23"/>
  <c r="G25"/>
  <c r="G27"/>
  <c r="G29"/>
  <c r="G31"/>
  <c r="G32" i="4" l="1"/>
  <c r="H6" s="1"/>
  <c r="H30" i="2"/>
  <c r="C30" i="6" s="1"/>
  <c r="H26" i="2"/>
  <c r="C26" i="6" s="1"/>
  <c r="H22" i="2"/>
  <c r="C22" i="6" s="1"/>
  <c r="H16" i="2"/>
  <c r="C16" i="6" s="1"/>
  <c r="H14" i="2"/>
  <c r="C14" i="6" s="1"/>
  <c r="H10" i="2"/>
  <c r="C10" i="6" s="1"/>
  <c r="H6" i="2"/>
  <c r="H28"/>
  <c r="C28" i="6" s="1"/>
  <c r="H24" i="2"/>
  <c r="C24" i="6" s="1"/>
  <c r="H20" i="2"/>
  <c r="C20" i="6" s="1"/>
  <c r="H18" i="2"/>
  <c r="C18" i="6" s="1"/>
  <c r="H12" i="2"/>
  <c r="C12" i="6" s="1"/>
  <c r="H8" i="2"/>
  <c r="C8" i="6" s="1"/>
  <c r="H30" i="4"/>
  <c r="E30" i="6" s="1"/>
  <c r="H26" i="4"/>
  <c r="E26" i="6" s="1"/>
  <c r="H22" i="4"/>
  <c r="E22" i="6" s="1"/>
  <c r="H18" i="4"/>
  <c r="E18" i="6" s="1"/>
  <c r="H14" i="4"/>
  <c r="E14" i="6" s="1"/>
  <c r="H10" i="4"/>
  <c r="E10" i="6" s="1"/>
  <c r="F32" i="3"/>
  <c r="G23" s="1"/>
  <c r="D23" i="6" s="1"/>
  <c r="H31" i="2"/>
  <c r="C31" i="6" s="1"/>
  <c r="H27" i="2"/>
  <c r="C27" i="6" s="1"/>
  <c r="H23" i="2"/>
  <c r="C23" i="6" s="1"/>
  <c r="H19" i="2"/>
  <c r="C19" i="6" s="1"/>
  <c r="H15" i="2"/>
  <c r="C15" i="6" s="1"/>
  <c r="H11" i="2"/>
  <c r="C11" i="6" s="1"/>
  <c r="H7" i="2"/>
  <c r="C7" i="6" s="1"/>
  <c r="H13" i="4"/>
  <c r="E13" i="6" s="1"/>
  <c r="H7" i="4"/>
  <c r="E7" i="6" s="1"/>
  <c r="H15" i="4"/>
  <c r="E15" i="6" s="1"/>
  <c r="H19" i="4"/>
  <c r="E19" i="6" s="1"/>
  <c r="H23" i="4"/>
  <c r="E23" i="6" s="1"/>
  <c r="H29" i="4"/>
  <c r="E29" i="6" s="1"/>
  <c r="H28" i="4"/>
  <c r="E28" i="6" s="1"/>
  <c r="H24" i="4"/>
  <c r="E24" i="6" s="1"/>
  <c r="H20" i="4"/>
  <c r="E20" i="6" s="1"/>
  <c r="H16" i="4"/>
  <c r="E16" i="6" s="1"/>
  <c r="H12" i="4"/>
  <c r="E12" i="6" s="1"/>
  <c r="H8" i="4"/>
  <c r="E8" i="6" s="1"/>
  <c r="G29" i="3"/>
  <c r="D29" i="6" s="1"/>
  <c r="G25" i="3"/>
  <c r="D25" i="6" s="1"/>
  <c r="G21" i="3"/>
  <c r="D21" i="6" s="1"/>
  <c r="G17" i="3"/>
  <c r="D17" i="6" s="1"/>
  <c r="G13" i="3"/>
  <c r="D13" i="6" s="1"/>
  <c r="G9" i="3"/>
  <c r="D9" i="6" s="1"/>
  <c r="G32" i="5"/>
  <c r="H29" i="2"/>
  <c r="C29" i="6" s="1"/>
  <c r="H25" i="2"/>
  <c r="C25" i="6" s="1"/>
  <c r="H21" i="2"/>
  <c r="C21" i="6" s="1"/>
  <c r="H17" i="2"/>
  <c r="C17" i="6" s="1"/>
  <c r="H13" i="2"/>
  <c r="C13" i="6" s="1"/>
  <c r="H9" i="2"/>
  <c r="C9" i="6" s="1"/>
  <c r="H11" i="4"/>
  <c r="E11" i="6" s="1"/>
  <c r="H27" i="4"/>
  <c r="E27" i="6" s="1"/>
  <c r="H9" i="4"/>
  <c r="E9" i="6" s="1"/>
  <c r="H17" i="4"/>
  <c r="E17" i="6" s="1"/>
  <c r="H21" i="4"/>
  <c r="E21" i="6" s="1"/>
  <c r="H25" i="4"/>
  <c r="E25" i="6" s="1"/>
  <c r="H31" i="4"/>
  <c r="E31" i="6" s="1"/>
  <c r="H32" i="4" l="1"/>
  <c r="E6" i="6"/>
  <c r="E32" s="1"/>
  <c r="H10" i="5"/>
  <c r="F10" i="6" s="1"/>
  <c r="G10" s="1"/>
  <c r="H14" i="5"/>
  <c r="F14" i="6" s="1"/>
  <c r="H18" i="5"/>
  <c r="F18" i="6" s="1"/>
  <c r="H22" i="5"/>
  <c r="F22" i="6" s="1"/>
  <c r="H26" i="5"/>
  <c r="F26" i="6" s="1"/>
  <c r="G26" s="1"/>
  <c r="H30" i="5"/>
  <c r="F30" i="6" s="1"/>
  <c r="H6" i="5"/>
  <c r="H8"/>
  <c r="F8" i="6" s="1"/>
  <c r="H12" i="5"/>
  <c r="F12" i="6" s="1"/>
  <c r="H16" i="5"/>
  <c r="F16" i="6" s="1"/>
  <c r="H20" i="5"/>
  <c r="F20" i="6" s="1"/>
  <c r="H24" i="5"/>
  <c r="F24" i="6" s="1"/>
  <c r="H28" i="5"/>
  <c r="F28" i="6" s="1"/>
  <c r="C6"/>
  <c r="H32" i="2"/>
  <c r="H13" i="5"/>
  <c r="F13" i="6" s="1"/>
  <c r="H21" i="5"/>
  <c r="F21" i="6" s="1"/>
  <c r="H29" i="5"/>
  <c r="F29" i="6" s="1"/>
  <c r="G7" i="3"/>
  <c r="D7" i="6" s="1"/>
  <c r="G15" i="3"/>
  <c r="D15" i="6" s="1"/>
  <c r="H7" i="5"/>
  <c r="F7" i="6" s="1"/>
  <c r="H15" i="5"/>
  <c r="F15" i="6" s="1"/>
  <c r="H23" i="5"/>
  <c r="F23" i="6" s="1"/>
  <c r="G23" s="1"/>
  <c r="G8" i="3"/>
  <c r="D8" i="6" s="1"/>
  <c r="G8" s="1"/>
  <c r="G12" i="3"/>
  <c r="D12" i="6" s="1"/>
  <c r="G16" i="3"/>
  <c r="D16" i="6" s="1"/>
  <c r="G20" i="3"/>
  <c r="D20" i="6" s="1"/>
  <c r="G20" s="1"/>
  <c r="G24" i="3"/>
  <c r="D24" i="6" s="1"/>
  <c r="G24" s="1"/>
  <c r="G28" i="3"/>
  <c r="D28" i="6" s="1"/>
  <c r="G31" i="3"/>
  <c r="D31" i="6" s="1"/>
  <c r="G6" i="3"/>
  <c r="G10"/>
  <c r="D10" i="6" s="1"/>
  <c r="G14" i="3"/>
  <c r="D14" i="6" s="1"/>
  <c r="G14" s="1"/>
  <c r="G18" i="3"/>
  <c r="D18" i="6" s="1"/>
  <c r="G22" i="3"/>
  <c r="D22" i="6" s="1"/>
  <c r="G22" s="1"/>
  <c r="G26" i="3"/>
  <c r="D26" i="6" s="1"/>
  <c r="G30" i="3"/>
  <c r="D30" i="6" s="1"/>
  <c r="G30" s="1"/>
  <c r="G13"/>
  <c r="G21"/>
  <c r="G29"/>
  <c r="H9" i="5"/>
  <c r="F9" i="6" s="1"/>
  <c r="G9" s="1"/>
  <c r="H17" i="5"/>
  <c r="F17" i="6" s="1"/>
  <c r="G17" s="1"/>
  <c r="H25" i="5"/>
  <c r="F25" i="6" s="1"/>
  <c r="G25" s="1"/>
  <c r="H31" i="5"/>
  <c r="F31" i="6" s="1"/>
  <c r="G11" i="3"/>
  <c r="D11" i="6" s="1"/>
  <c r="G11" s="1"/>
  <c r="G19" i="3"/>
  <c r="D19" i="6" s="1"/>
  <c r="G27" i="3"/>
  <c r="D27" i="6" s="1"/>
  <c r="G27" s="1"/>
  <c r="H11" i="5"/>
  <c r="F11" i="6" s="1"/>
  <c r="H19" i="5"/>
  <c r="F19" i="6" s="1"/>
  <c r="G19" s="1"/>
  <c r="H27" i="5"/>
  <c r="F27" i="6" s="1"/>
  <c r="G12"/>
  <c r="G28"/>
  <c r="G16"/>
  <c r="G7" l="1"/>
  <c r="G18"/>
  <c r="G31"/>
  <c r="G15"/>
  <c r="F6"/>
  <c r="F32" s="1"/>
  <c r="H32" i="5"/>
  <c r="D6" i="6"/>
  <c r="D32" s="1"/>
  <c r="G32" i="3"/>
  <c r="C32" i="6"/>
  <c r="G6" l="1"/>
  <c r="G32" s="1"/>
</calcChain>
</file>

<file path=xl/sharedStrings.xml><?xml version="1.0" encoding="utf-8"?>
<sst xmlns="http://schemas.openxmlformats.org/spreadsheetml/2006/main" count="209" uniqueCount="83">
  <si>
    <t>Berechnung der Auszahlungsbeträge</t>
  </si>
  <si>
    <t>Geografisch-topografischer</t>
  </si>
  <si>
    <t>Lastenausgleich (GLA)</t>
  </si>
  <si>
    <t>Arbeitsblatt</t>
  </si>
  <si>
    <t>Inhalt</t>
  </si>
  <si>
    <t>GLA_1</t>
  </si>
  <si>
    <t>Siedlungshöhe (1/3 der GLA Dotation)</t>
  </si>
  <si>
    <t>GLA_2</t>
  </si>
  <si>
    <t>Steilheit des Geländes (1/3 der GLA Dotation)</t>
  </si>
  <si>
    <t>GLA_3</t>
  </si>
  <si>
    <t>Siedlungsstruktur  (1/6 der GLA Dotation)</t>
  </si>
  <si>
    <t>GLA_4</t>
  </si>
  <si>
    <t>Geringe Bevölkerungsdichte (1/6 der GLA Dotation)</t>
  </si>
  <si>
    <t>Total_GLA</t>
  </si>
  <si>
    <t>Zahlungen GLA</t>
  </si>
  <si>
    <t>Produktion</t>
  </si>
  <si>
    <t>Umgebung</t>
  </si>
  <si>
    <t>Typ</t>
  </si>
  <si>
    <t>Simulation</t>
  </si>
  <si>
    <t>WS</t>
  </si>
  <si>
    <t>FA_2012_20120430_alpha0.7</t>
  </si>
  <si>
    <t>SWS</t>
  </si>
  <si>
    <t>LA_2012_20120431_alpha0.7</t>
  </si>
  <si>
    <t>RefJahr</t>
  </si>
  <si>
    <t>GLA 1 (Siedlungshöhe)</t>
  </si>
  <si>
    <t>Dotation GLA 1</t>
  </si>
  <si>
    <t>Anteil der Einwohner mit einer Wohnhöhe von über 800 m</t>
  </si>
  <si>
    <t>(1/3 des GLA)</t>
  </si>
  <si>
    <t>Einwohner mit einer Wohnhöhe von über 800 m.ü.M.</t>
  </si>
  <si>
    <t>Einwohner Total gemäss Volkszählung</t>
  </si>
  <si>
    <t>Indikator</t>
  </si>
  <si>
    <t>Lastenindex</t>
  </si>
  <si>
    <t>Massgebende Sonderlasten</t>
  </si>
  <si>
    <t>Beiträge in CHF</t>
  </si>
  <si>
    <t>Erhebungsjahr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</si>
  <si>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</si>
  <si>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</si>
  <si>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</si>
  <si>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</si>
  <si>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</si>
  <si>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</si>
  <si>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</si>
  <si>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</si>
  <si>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</si>
  <si>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</si>
  <si>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</si>
  <si>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</si>
  <si>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</si>
  <si>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</si>
  <si>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</si>
  <si>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</si>
  <si>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</si>
  <si>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</si>
  <si>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</si>
  <si>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</si>
  <si>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</si>
  <si>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</si>
  <si>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</si>
  <si>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</si>
  <si>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</si>
  <si>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</si>
  <si>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</si>
  <si>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GLA 2 (Steilheit des Geländes)</t>
  </si>
  <si>
    <t>Dotation GLA 2</t>
  </si>
  <si>
    <t>Mittlere Höhe der produktiven Fläche</t>
  </si>
  <si>
    <t>Produktive Fläche</t>
  </si>
  <si>
    <t>Indikator Höhenmedian Produktive Fläche</t>
  </si>
  <si>
    <t>GLA 3 (Siedlungsstruktur)</t>
  </si>
  <si>
    <t>Dotation GLA 3</t>
  </si>
  <si>
    <t>Anteil der Einwohner in Siedlungen mit weniger als 200 Einwohnern</t>
  </si>
  <si>
    <t>(1/6 des GLA)</t>
  </si>
  <si>
    <t>Einwohner in Siedlungen mit weniger 200 Einwohnern</t>
  </si>
  <si>
    <t>GLA 4 (Geringe Bevölkerungsdichte)</t>
  </si>
  <si>
    <t>Dotation GLA 4</t>
  </si>
  <si>
    <t>Ständige Wohnbevölkerung</t>
  </si>
  <si>
    <t>Fläche
(in Hektaren)</t>
  </si>
  <si>
    <t>Dotation</t>
  </si>
  <si>
    <t>in CHF</t>
  </si>
  <si>
    <t>Kanton</t>
  </si>
  <si>
    <t>GLA 1</t>
  </si>
  <si>
    <t>GLA 2</t>
  </si>
  <si>
    <t>GLA 3</t>
  </si>
  <si>
    <t>GLA 4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</si>
</sst>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"/>
    <numFmt numFmtId="166" formatCode="0.0"/>
  </numFmts>
  <fonts count="18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i/>
      <sz val="8"/>
      <color rgb="FF00000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i/>
      <sz val="8"/>
      <color rgb="FF0000FF"/>
      <name val="Arial"/>
      <family val="2"/>
    </font>
    <font>
      <i/>
      <sz val="8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sz val="18"/>
      <color indexed="8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5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5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1" fontId="11" fillId="0" borderId="0" xfId="0" applyNumberFormat="1" applyFont="1" applyFill="1" applyAlignment="1">
      <alignment horizontal="right"/>
    </xf>
    <xf numFmtId="0" fontId="14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Font="1" applyFill="1" applyBorder="1" applyAlignment="1">
      <alignment vertical="center"/>
    </xf>
    <xf numFmtId="165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6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0" fillId="3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4" fontId="1" fillId="0" borderId="10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1" fontId="2" fillId="0" borderId="10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4" fillId="0" borderId="0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right" vertical="center"/>
    </xf>
    <xf numFmtId="3" fontId="0" fillId="0" borderId="16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zoomScaleNormal="100" workbookViewId="0">
      <selection activeCell="A6" sqref="A6:E6"/>
    </sheetView>
  </sheetViews>
  <sheetFormatPr baseColWidth="10" defaultColWidth="11.42578125" defaultRowHeight="12.75"/>
  <cols>
    <col min="1" max="1" width="13.42578125" style="1" customWidth="1"/>
    <col min="2" max="2" width="10.7109375" style="1" customWidth="1"/>
    <col min="3" max="3" width="33" style="1" customWidth="1"/>
    <col min="4" max="4" width="11.85546875" style="1" customWidth="1"/>
    <col min="5" max="5" width="9" style="1" customWidth="1"/>
    <col min="6" max="6" width="11.42578125" style="1" customWidth="1"/>
    <col min="7" max="16384" width="11.42578125" style="1"/>
  </cols>
  <sheetData>
    <row r="1" spans="1:5" ht="18" customHeight="1">
      <c r="A1" s="97" t="s">
        <v>0</v>
      </c>
      <c r="B1" s="97"/>
      <c r="C1" s="97"/>
      <c r="D1" s="97"/>
      <c r="E1" s="97"/>
    </row>
    <row r="3" spans="1:5" ht="27.75" customHeight="1">
      <c r="A3" s="96" t="s">
        <v>1</v>
      </c>
      <c r="B3" s="96"/>
      <c r="C3" s="96"/>
      <c r="D3" s="96"/>
      <c r="E3" s="96"/>
    </row>
    <row r="4" spans="1:5" ht="24.75" customHeight="1">
      <c r="A4" s="96" t="s">
        <v>2</v>
      </c>
      <c r="B4" s="96"/>
      <c r="C4" s="96"/>
      <c r="D4" s="96"/>
      <c r="E4" s="96"/>
    </row>
    <row r="6" spans="1:5" ht="18" customHeight="1">
      <c r="A6" s="95" t="str">
        <f>"Referenzjahr "&amp;C30</f>
        <v>Referenzjahr 2012</v>
      </c>
      <c r="B6" s="95"/>
      <c r="C6" s="95"/>
      <c r="D6" s="95"/>
      <c r="E6" s="95"/>
    </row>
    <row r="12" spans="1:5">
      <c r="B12" s="2" t="s">
        <v>3</v>
      </c>
      <c r="C12" s="2" t="s">
        <v>4</v>
      </c>
      <c r="D12" s="3"/>
    </row>
    <row r="13" spans="1:5">
      <c r="B13" s="4" t="s">
        <v>5</v>
      </c>
      <c r="C13" s="4" t="s">
        <v>6</v>
      </c>
      <c r="D13" s="5"/>
    </row>
    <row r="14" spans="1:5">
      <c r="B14" s="4" t="s">
        <v>7</v>
      </c>
      <c r="C14" s="4" t="s">
        <v>8</v>
      </c>
      <c r="D14" s="5"/>
    </row>
    <row r="15" spans="1:5">
      <c r="B15" s="4" t="s">
        <v>9</v>
      </c>
      <c r="C15" s="4" t="s">
        <v>10</v>
      </c>
      <c r="D15" s="5"/>
    </row>
    <row r="16" spans="1:5">
      <c r="B16" s="4" t="s">
        <v>11</v>
      </c>
      <c r="C16" s="4" t="s">
        <v>12</v>
      </c>
      <c r="D16" s="5"/>
    </row>
    <row r="17" spans="2:4">
      <c r="B17" s="4" t="s">
        <v>13</v>
      </c>
      <c r="C17" s="4" t="s">
        <v>14</v>
      </c>
      <c r="D17" s="5"/>
    </row>
    <row r="25" spans="2:4">
      <c r="B25" s="6" t="s">
        <v>15</v>
      </c>
      <c r="C25" s="7"/>
    </row>
    <row r="26" spans="2:4">
      <c r="B26" s="8" t="s">
        <v>16</v>
      </c>
      <c r="C26" s="9" t="s">
        <v>15</v>
      </c>
    </row>
    <row r="27" spans="2:4">
      <c r="B27" s="8" t="s">
        <v>17</v>
      </c>
      <c r="C27" s="10" t="s">
        <v>18</v>
      </c>
    </row>
    <row r="28" spans="2:4">
      <c r="B28" s="8" t="s">
        <v>19</v>
      </c>
      <c r="C28" s="10" t="s">
        <v>20</v>
      </c>
    </row>
    <row r="29" spans="2:4">
      <c r="B29" s="8" t="s">
        <v>21</v>
      </c>
      <c r="C29" s="10" t="s">
        <v>22</v>
      </c>
    </row>
    <row r="30" spans="2:4">
      <c r="B30" s="11" t="s">
        <v>23</v>
      </c>
      <c r="C30" s="12">
        <v>2012</v>
      </c>
    </row>
  </sheetData>
  <mergeCells count="4">
    <mergeCell ref="A6:E6"/>
    <mergeCell ref="A4:E4"/>
    <mergeCell ref="A3:E3"/>
    <mergeCell ref="A1:E1"/>
  </mergeCells>
  <conditionalFormatting sqref="C26:C30">
    <cfRule type="expression" dxfId="5" priority="1" stopIfTrue="1">
      <formula>ISBLANK(C26)</formula>
    </cfRule>
  </conditionalFormatting>
  <printOptions horizontalCentered="1"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4.140625" style="1" customWidth="1"/>
    <col min="4" max="4" width="15.85546875" style="1" customWidth="1"/>
    <col min="5" max="5" width="9" style="1" customWidth="1"/>
    <col min="6" max="6" width="12.140625" style="1" customWidth="1"/>
    <col min="7" max="7" width="14.5703125" style="1" customWidth="1"/>
    <col min="8" max="8" width="19.7109375" style="1" customWidth="1"/>
    <col min="9" max="9" width="9.140625" style="1" customWidth="1"/>
    <col min="10" max="10" width="16.5703125" style="1" customWidth="1"/>
  </cols>
  <sheetData>
    <row r="1" spans="1:10" s="1" customFormat="1" ht="23.25" customHeight="1">
      <c r="A1" s="13"/>
      <c r="B1" s="15" t="s">
        <v>24</v>
      </c>
      <c r="C1" s="15"/>
      <c r="D1" s="15"/>
      <c r="H1" s="16" t="str">
        <f>Info!C28</f>
        <v>FA_2012_20120430_alpha0.7</v>
      </c>
    </row>
    <row r="2" spans="1:10" s="1" customFormat="1" ht="23.25" customHeight="1">
      <c r="A2" s="13"/>
      <c r="B2" s="17" t="str">
        <f>"Referenzjahr "&amp;Info!C30</f>
        <v>Referenzjahr 2012</v>
      </c>
      <c r="C2" s="17"/>
      <c r="D2" s="17"/>
      <c r="G2" s="18" t="s">
        <v>25</v>
      </c>
      <c r="H2" s="19">
        <f>Total_GLA!G2/3</f>
        <v>122937290.41403367</v>
      </c>
    </row>
    <row r="3" spans="1:10" s="1" customFormat="1" ht="23.25" customHeight="1">
      <c r="A3" s="13"/>
      <c r="B3" s="20" t="s">
        <v>26</v>
      </c>
      <c r="C3" s="20"/>
      <c r="D3" s="20"/>
      <c r="E3" s="20"/>
      <c r="F3" s="20"/>
      <c r="H3" s="21" t="s">
        <v>27</v>
      </c>
    </row>
    <row r="4" spans="1:10" ht="67.5" customHeight="1">
      <c r="B4" s="22"/>
      <c r="C4" s="23" t="s">
        <v>28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  <c r="J4" s="26"/>
    </row>
    <row r="5" spans="1:10" s="1" customFormat="1">
      <c r="A5" s="13"/>
      <c r="B5" s="27" t="s">
        <v>34</v>
      </c>
      <c r="C5" s="28">
        <v>2000</v>
      </c>
      <c r="D5" s="28">
        <v>2000</v>
      </c>
      <c r="E5" s="29"/>
      <c r="F5" s="29"/>
      <c r="G5" s="30"/>
      <c r="H5" s="31"/>
      <c r="J5" s="26"/>
    </row>
    <row r="6" spans="1:10">
      <c r="A6" s="32"/>
      <c r="B6" s="33" t="s">
        <v>35</v>
      </c>
      <c r="C6" s="34">
        <v>2080</v>
      </c>
      <c r="D6" s="34">
        <v>1247906</v>
      </c>
      <c r="E6" s="35">
        <f t="shared" ref="E6:E32" si="0">C6/D6</f>
        <v>1.6667922103107125E-3</v>
      </c>
      <c r="F6" s="36">
        <f t="shared" ref="F6:F32" si="1">ROUND(E6/E$32*100,1)</f>
        <v>2.2000000000000002</v>
      </c>
      <c r="G6" s="37">
        <f t="shared" ref="G6:G31" si="2">IF(F6&gt;F$32,(F6-100)*C6,0)</f>
        <v>0</v>
      </c>
      <c r="H6" s="38">
        <f t="shared" ref="H6:H31" si="3">G6/G$32*$H$2</f>
        <v>0</v>
      </c>
      <c r="J6" s="39"/>
    </row>
    <row r="7" spans="1:10">
      <c r="A7" s="32"/>
      <c r="B7" s="40" t="s">
        <v>36</v>
      </c>
      <c r="C7" s="41">
        <v>93166</v>
      </c>
      <c r="D7" s="41">
        <v>957197</v>
      </c>
      <c r="E7" s="42">
        <f t="shared" si="0"/>
        <v>9.7332106139070645E-2</v>
      </c>
      <c r="F7" s="43">
        <f t="shared" si="1"/>
        <v>128.6</v>
      </c>
      <c r="G7" s="44">
        <f t="shared" si="2"/>
        <v>2664547.5999999996</v>
      </c>
      <c r="H7" s="45">
        <f t="shared" si="3"/>
        <v>2248581.8580270102</v>
      </c>
      <c r="J7" s="39"/>
    </row>
    <row r="8" spans="1:10">
      <c r="A8" s="32"/>
      <c r="B8" s="46" t="s">
        <v>37</v>
      </c>
      <c r="C8" s="47">
        <v>12285</v>
      </c>
      <c r="D8" s="47">
        <v>350504</v>
      </c>
      <c r="E8" s="48">
        <f t="shared" si="0"/>
        <v>3.5049528678702667E-2</v>
      </c>
      <c r="F8" s="49">
        <f t="shared" si="1"/>
        <v>46.3</v>
      </c>
      <c r="G8" s="50">
        <f t="shared" si="2"/>
        <v>0</v>
      </c>
      <c r="H8" s="51">
        <f t="shared" si="3"/>
        <v>0</v>
      </c>
      <c r="J8" s="39"/>
    </row>
    <row r="9" spans="1:10">
      <c r="A9" s="32"/>
      <c r="B9" s="40" t="s">
        <v>38</v>
      </c>
      <c r="C9" s="41">
        <v>6123</v>
      </c>
      <c r="D9" s="41">
        <v>34777</v>
      </c>
      <c r="E9" s="42">
        <f t="shared" si="0"/>
        <v>0.17606464042326825</v>
      </c>
      <c r="F9" s="43">
        <f t="shared" si="1"/>
        <v>232.6</v>
      </c>
      <c r="G9" s="44">
        <f t="shared" si="2"/>
        <v>811909.79999999993</v>
      </c>
      <c r="H9" s="45">
        <f t="shared" si="3"/>
        <v>685161.58113832842</v>
      </c>
      <c r="J9" s="39"/>
    </row>
    <row r="10" spans="1:10">
      <c r="A10" s="32"/>
      <c r="B10" s="46" t="s">
        <v>39</v>
      </c>
      <c r="C10" s="47">
        <v>20946</v>
      </c>
      <c r="D10" s="47">
        <v>128704</v>
      </c>
      <c r="E10" s="48">
        <f t="shared" si="0"/>
        <v>0.16274552461461958</v>
      </c>
      <c r="F10" s="49">
        <f t="shared" si="1"/>
        <v>215</v>
      </c>
      <c r="G10" s="50">
        <f t="shared" si="2"/>
        <v>2408790</v>
      </c>
      <c r="H10" s="51">
        <f t="shared" si="3"/>
        <v>2032750.8856651247</v>
      </c>
      <c r="J10" s="39"/>
    </row>
    <row r="11" spans="1:10">
      <c r="A11" s="32"/>
      <c r="B11" s="40" t="s">
        <v>40</v>
      </c>
      <c r="C11" s="41">
        <v>4838</v>
      </c>
      <c r="D11" s="41">
        <v>32427</v>
      </c>
      <c r="E11" s="42">
        <f t="shared" si="0"/>
        <v>0.14919665710673205</v>
      </c>
      <c r="F11" s="43">
        <f t="shared" si="1"/>
        <v>197.1</v>
      </c>
      <c r="G11" s="44">
        <f t="shared" si="2"/>
        <v>469769.8</v>
      </c>
      <c r="H11" s="45">
        <f t="shared" si="3"/>
        <v>396433.46950490843</v>
      </c>
      <c r="J11" s="39"/>
    </row>
    <row r="12" spans="1:10">
      <c r="A12" s="32"/>
      <c r="B12" s="46" t="s">
        <v>41</v>
      </c>
      <c r="C12" s="47">
        <v>923</v>
      </c>
      <c r="D12" s="47">
        <v>37235</v>
      </c>
      <c r="E12" s="48">
        <f t="shared" si="0"/>
        <v>2.4788505438431582E-2</v>
      </c>
      <c r="F12" s="49">
        <f t="shared" si="1"/>
        <v>32.700000000000003</v>
      </c>
      <c r="G12" s="50">
        <f t="shared" si="2"/>
        <v>0</v>
      </c>
      <c r="H12" s="51">
        <f t="shared" si="3"/>
        <v>0</v>
      </c>
      <c r="J12" s="39"/>
    </row>
    <row r="13" spans="1:10">
      <c r="A13" s="32"/>
      <c r="B13" s="40" t="s">
        <v>42</v>
      </c>
      <c r="C13" s="41">
        <v>2466</v>
      </c>
      <c r="D13" s="41">
        <v>38183</v>
      </c>
      <c r="E13" s="42">
        <f t="shared" si="0"/>
        <v>6.4583715265956049E-2</v>
      </c>
      <c r="F13" s="43">
        <f t="shared" si="1"/>
        <v>85.3</v>
      </c>
      <c r="G13" s="44">
        <f t="shared" si="2"/>
        <v>0</v>
      </c>
      <c r="H13" s="45">
        <f t="shared" si="3"/>
        <v>0</v>
      </c>
      <c r="J13" s="39"/>
    </row>
    <row r="14" spans="1:10">
      <c r="A14" s="32"/>
      <c r="B14" s="46" t="s">
        <v>43</v>
      </c>
      <c r="C14" s="47">
        <v>4107</v>
      </c>
      <c r="D14" s="47">
        <v>100052</v>
      </c>
      <c r="E14" s="48">
        <f t="shared" si="0"/>
        <v>4.1048654699556229E-2</v>
      </c>
      <c r="F14" s="49">
        <f t="shared" si="1"/>
        <v>54.2</v>
      </c>
      <c r="G14" s="50">
        <f t="shared" si="2"/>
        <v>0</v>
      </c>
      <c r="H14" s="51">
        <f t="shared" si="3"/>
        <v>0</v>
      </c>
      <c r="J14" s="39"/>
    </row>
    <row r="15" spans="1:10">
      <c r="A15" s="32"/>
      <c r="B15" s="40" t="s">
        <v>44</v>
      </c>
      <c r="C15" s="41">
        <v>28995</v>
      </c>
      <c r="D15" s="41">
        <v>241706</v>
      </c>
      <c r="E15" s="42">
        <f t="shared" si="0"/>
        <v>0.11995978585554351</v>
      </c>
      <c r="F15" s="43">
        <f t="shared" si="1"/>
        <v>158.5</v>
      </c>
      <c r="G15" s="44">
        <f t="shared" si="2"/>
        <v>1696207.5</v>
      </c>
      <c r="H15" s="45">
        <f t="shared" si="3"/>
        <v>1431410.4998347</v>
      </c>
      <c r="J15" s="39"/>
    </row>
    <row r="16" spans="1:10">
      <c r="A16" s="32"/>
      <c r="B16" s="46" t="s">
        <v>45</v>
      </c>
      <c r="C16" s="47">
        <v>589</v>
      </c>
      <c r="D16" s="47">
        <v>244341</v>
      </c>
      <c r="E16" s="48">
        <f t="shared" si="0"/>
        <v>2.410565562062855E-3</v>
      </c>
      <c r="F16" s="49">
        <f t="shared" si="1"/>
        <v>3.2</v>
      </c>
      <c r="G16" s="50">
        <f t="shared" si="2"/>
        <v>0</v>
      </c>
      <c r="H16" s="51">
        <f t="shared" si="3"/>
        <v>0</v>
      </c>
      <c r="J16" s="39"/>
    </row>
    <row r="17" spans="1:10">
      <c r="A17" s="32"/>
      <c r="B17" s="40" t="s">
        <v>46</v>
      </c>
      <c r="C17" s="41">
        <v>0</v>
      </c>
      <c r="D17" s="41">
        <v>188079</v>
      </c>
      <c r="E17" s="42">
        <f t="shared" si="0"/>
        <v>0</v>
      </c>
      <c r="F17" s="43">
        <f t="shared" si="1"/>
        <v>0</v>
      </c>
      <c r="G17" s="44">
        <f t="shared" si="2"/>
        <v>0</v>
      </c>
      <c r="H17" s="45">
        <f t="shared" si="3"/>
        <v>0</v>
      </c>
      <c r="J17" s="39"/>
    </row>
    <row r="18" spans="1:10">
      <c r="A18" s="32"/>
      <c r="B18" s="46" t="s">
        <v>47</v>
      </c>
      <c r="C18" s="47">
        <v>145</v>
      </c>
      <c r="D18" s="47">
        <v>259374</v>
      </c>
      <c r="E18" s="48">
        <f t="shared" si="0"/>
        <v>5.5903829990669842E-4</v>
      </c>
      <c r="F18" s="49">
        <f t="shared" si="1"/>
        <v>0.7</v>
      </c>
      <c r="G18" s="50">
        <f t="shared" si="2"/>
        <v>0</v>
      </c>
      <c r="H18" s="51">
        <f t="shared" si="3"/>
        <v>0</v>
      </c>
      <c r="J18" s="39"/>
    </row>
    <row r="19" spans="1:10">
      <c r="A19" s="32"/>
      <c r="B19" s="40" t="s">
        <v>48</v>
      </c>
      <c r="C19" s="41">
        <v>11</v>
      </c>
      <c r="D19" s="41">
        <v>73392</v>
      </c>
      <c r="E19" s="42">
        <f t="shared" si="0"/>
        <v>1.4988009592326138E-4</v>
      </c>
      <c r="F19" s="43">
        <f t="shared" si="1"/>
        <v>0.2</v>
      </c>
      <c r="G19" s="44">
        <f t="shared" si="2"/>
        <v>0</v>
      </c>
      <c r="H19" s="45">
        <f t="shared" si="3"/>
        <v>0</v>
      </c>
      <c r="J19" s="39"/>
    </row>
    <row r="20" spans="1:10">
      <c r="A20" s="32"/>
      <c r="B20" s="46" t="s">
        <v>49</v>
      </c>
      <c r="C20" s="47">
        <v>30412</v>
      </c>
      <c r="D20" s="47">
        <v>53504</v>
      </c>
      <c r="E20" s="48">
        <f t="shared" si="0"/>
        <v>0.56840610047846885</v>
      </c>
      <c r="F20" s="49">
        <f t="shared" si="1"/>
        <v>750.8</v>
      </c>
      <c r="G20" s="50">
        <f t="shared" si="2"/>
        <v>19792129.599999998</v>
      </c>
      <c r="H20" s="51">
        <f t="shared" si="3"/>
        <v>16702356.358835317</v>
      </c>
      <c r="J20" s="39"/>
    </row>
    <row r="21" spans="1:10">
      <c r="A21" s="32"/>
      <c r="B21" s="40" t="s">
        <v>50</v>
      </c>
      <c r="C21" s="41">
        <v>8838</v>
      </c>
      <c r="D21" s="41">
        <v>14618</v>
      </c>
      <c r="E21" s="42">
        <f t="shared" si="0"/>
        <v>0.60459707210288682</v>
      </c>
      <c r="F21" s="43">
        <f t="shared" si="1"/>
        <v>798.6</v>
      </c>
      <c r="G21" s="44">
        <f t="shared" si="2"/>
        <v>6174226.7999999998</v>
      </c>
      <c r="H21" s="45">
        <f t="shared" si="3"/>
        <v>5210360.8018952869</v>
      </c>
      <c r="J21" s="39"/>
    </row>
    <row r="22" spans="1:10">
      <c r="A22" s="32"/>
      <c r="B22" s="46" t="s">
        <v>51</v>
      </c>
      <c r="C22" s="47">
        <v>21345</v>
      </c>
      <c r="D22" s="47">
        <v>452837</v>
      </c>
      <c r="E22" s="48">
        <f t="shared" si="0"/>
        <v>4.7136165993503183E-2</v>
      </c>
      <c r="F22" s="49">
        <f t="shared" si="1"/>
        <v>62.3</v>
      </c>
      <c r="G22" s="50">
        <f t="shared" si="2"/>
        <v>0</v>
      </c>
      <c r="H22" s="51">
        <f t="shared" si="3"/>
        <v>0</v>
      </c>
      <c r="J22" s="39"/>
    </row>
    <row r="23" spans="1:10">
      <c r="A23" s="32"/>
      <c r="B23" s="40" t="s">
        <v>52</v>
      </c>
      <c r="C23" s="41">
        <v>93708</v>
      </c>
      <c r="D23" s="41">
        <v>187058</v>
      </c>
      <c r="E23" s="42">
        <f t="shared" si="0"/>
        <v>0.50095692245185985</v>
      </c>
      <c r="F23" s="43">
        <f t="shared" si="1"/>
        <v>661.7</v>
      </c>
      <c r="G23" s="44">
        <f t="shared" si="2"/>
        <v>52635783.600000001</v>
      </c>
      <c r="H23" s="45">
        <f t="shared" si="3"/>
        <v>44418747.890259363</v>
      </c>
      <c r="J23" s="39"/>
    </row>
    <row r="24" spans="1:10">
      <c r="A24" s="32"/>
      <c r="B24" s="46" t="s">
        <v>53</v>
      </c>
      <c r="C24" s="47">
        <v>16</v>
      </c>
      <c r="D24" s="47">
        <v>547493</v>
      </c>
      <c r="E24" s="48">
        <f t="shared" si="0"/>
        <v>2.9224117933927923E-5</v>
      </c>
      <c r="F24" s="49">
        <f t="shared" si="1"/>
        <v>0</v>
      </c>
      <c r="G24" s="50">
        <f t="shared" si="2"/>
        <v>0</v>
      </c>
      <c r="H24" s="51">
        <f t="shared" si="3"/>
        <v>0</v>
      </c>
      <c r="J24" s="39"/>
    </row>
    <row r="25" spans="1:10">
      <c r="A25" s="32"/>
      <c r="B25" s="40" t="s">
        <v>54</v>
      </c>
      <c r="C25" s="41">
        <v>113</v>
      </c>
      <c r="D25" s="41">
        <v>228875</v>
      </c>
      <c r="E25" s="42">
        <f t="shared" si="0"/>
        <v>4.9371927908246861E-4</v>
      </c>
      <c r="F25" s="43">
        <f t="shared" si="1"/>
        <v>0.7</v>
      </c>
      <c r="G25" s="44">
        <f t="shared" si="2"/>
        <v>0</v>
      </c>
      <c r="H25" s="45">
        <f t="shared" si="3"/>
        <v>0</v>
      </c>
      <c r="J25" s="39"/>
    </row>
    <row r="26" spans="1:10">
      <c r="A26" s="32"/>
      <c r="B26" s="46" t="s">
        <v>55</v>
      </c>
      <c r="C26" s="47">
        <v>8800</v>
      </c>
      <c r="D26" s="47">
        <v>306846</v>
      </c>
      <c r="E26" s="48">
        <f t="shared" si="0"/>
        <v>2.8678881262913646E-2</v>
      </c>
      <c r="F26" s="49">
        <f t="shared" si="1"/>
        <v>37.9</v>
      </c>
      <c r="G26" s="50">
        <f t="shared" si="2"/>
        <v>0</v>
      </c>
      <c r="H26" s="51">
        <f t="shared" si="3"/>
        <v>0</v>
      </c>
      <c r="J26" s="39"/>
    </row>
    <row r="27" spans="1:10">
      <c r="A27" s="32"/>
      <c r="B27" s="40" t="s">
        <v>56</v>
      </c>
      <c r="C27" s="41">
        <v>45181</v>
      </c>
      <c r="D27" s="41">
        <v>640657</v>
      </c>
      <c r="E27" s="42">
        <f t="shared" si="0"/>
        <v>7.0522916318716572E-2</v>
      </c>
      <c r="F27" s="43">
        <f t="shared" si="1"/>
        <v>93.2</v>
      </c>
      <c r="G27" s="44">
        <f t="shared" si="2"/>
        <v>0</v>
      </c>
      <c r="H27" s="45">
        <f t="shared" si="3"/>
        <v>0</v>
      </c>
      <c r="J27" s="39"/>
    </row>
    <row r="28" spans="1:10">
      <c r="A28" s="32"/>
      <c r="B28" s="46" t="s">
        <v>57</v>
      </c>
      <c r="C28" s="47">
        <v>92442</v>
      </c>
      <c r="D28" s="47">
        <v>272399</v>
      </c>
      <c r="E28" s="48">
        <f t="shared" si="0"/>
        <v>0.33936247930425589</v>
      </c>
      <c r="F28" s="49">
        <f t="shared" si="1"/>
        <v>448.3</v>
      </c>
      <c r="G28" s="50">
        <f t="shared" si="2"/>
        <v>32197548.600000001</v>
      </c>
      <c r="H28" s="51">
        <f t="shared" si="3"/>
        <v>27171150.425274055</v>
      </c>
      <c r="J28" s="39"/>
    </row>
    <row r="29" spans="1:10">
      <c r="A29" s="32"/>
      <c r="B29" s="40" t="s">
        <v>58</v>
      </c>
      <c r="C29" s="41">
        <v>64031</v>
      </c>
      <c r="D29" s="41">
        <v>167949</v>
      </c>
      <c r="E29" s="42">
        <f t="shared" si="0"/>
        <v>0.3812526421711353</v>
      </c>
      <c r="F29" s="43">
        <f t="shared" si="1"/>
        <v>503.6</v>
      </c>
      <c r="G29" s="44">
        <f t="shared" si="2"/>
        <v>25842911.600000001</v>
      </c>
      <c r="H29" s="45">
        <f t="shared" si="3"/>
        <v>21808543.47745778</v>
      </c>
      <c r="J29" s="39"/>
    </row>
    <row r="30" spans="1:10">
      <c r="A30" s="32"/>
      <c r="B30" s="46" t="s">
        <v>59</v>
      </c>
      <c r="C30" s="47">
        <v>0</v>
      </c>
      <c r="D30" s="47">
        <v>413673</v>
      </c>
      <c r="E30" s="48">
        <f t="shared" si="0"/>
        <v>0</v>
      </c>
      <c r="F30" s="49">
        <f t="shared" si="1"/>
        <v>0</v>
      </c>
      <c r="G30" s="50">
        <f t="shared" si="2"/>
        <v>0</v>
      </c>
      <c r="H30" s="51">
        <f t="shared" si="3"/>
        <v>0</v>
      </c>
      <c r="J30" s="39"/>
    </row>
    <row r="31" spans="1:10">
      <c r="A31" s="32"/>
      <c r="B31" s="52" t="s">
        <v>60</v>
      </c>
      <c r="C31" s="41">
        <v>10172</v>
      </c>
      <c r="D31" s="41">
        <v>68224</v>
      </c>
      <c r="E31" s="42">
        <f t="shared" si="0"/>
        <v>0.14909709193245779</v>
      </c>
      <c r="F31" s="43">
        <f t="shared" si="1"/>
        <v>196.9</v>
      </c>
      <c r="G31" s="44">
        <f t="shared" si="2"/>
        <v>985666.8</v>
      </c>
      <c r="H31" s="45">
        <f t="shared" si="3"/>
        <v>831793.16614180128</v>
      </c>
      <c r="J31" s="39"/>
    </row>
    <row r="32" spans="1:10" ht="13.5" customHeight="1">
      <c r="B32" s="53" t="s">
        <v>61</v>
      </c>
      <c r="C32" s="54">
        <v>551732</v>
      </c>
      <c r="D32" s="54">
        <v>7288010</v>
      </c>
      <c r="E32" s="55">
        <f t="shared" si="0"/>
        <v>7.5704067365439942E-2</v>
      </c>
      <c r="F32" s="56">
        <f t="shared" si="1"/>
        <v>100</v>
      </c>
      <c r="G32" s="57">
        <f>SUM(G6:G31)</f>
        <v>145679491.69999999</v>
      </c>
      <c r="H32" s="58">
        <f>SUM(H6:H31)</f>
        <v>122937290.41403368</v>
      </c>
    </row>
    <row r="33" spans="2: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>
    <oddHeader>&amp;L&amp;F&amp;R&amp;A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P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4.85546875" style="1" customWidth="1"/>
    <col min="7" max="7" width="15.28515625" style="1" customWidth="1"/>
  </cols>
  <sheetData>
    <row r="1" spans="1:16" s="1" customFormat="1" ht="24" customHeight="1">
      <c r="A1" s="13"/>
      <c r="B1" s="15" t="s">
        <v>62</v>
      </c>
      <c r="C1" s="15"/>
      <c r="D1" s="15"/>
      <c r="E1" s="15"/>
      <c r="G1" s="16" t="str">
        <f>Info!C$28</f>
        <v>FA_2012_20120430_alpha0.7</v>
      </c>
    </row>
    <row r="2" spans="1:16" s="1" customFormat="1" ht="24" customHeight="1">
      <c r="A2" s="13"/>
      <c r="B2" s="17" t="str">
        <f>"Referenzjahr "&amp;Info!C30</f>
        <v>Referenzjahr 2012</v>
      </c>
      <c r="C2" s="17"/>
      <c r="D2" s="17"/>
      <c r="E2" s="17"/>
      <c r="F2" s="18" t="s">
        <v>63</v>
      </c>
      <c r="G2" s="19">
        <f>Total_GLA!G2/3</f>
        <v>122937290.41403367</v>
      </c>
      <c r="M2" s="14"/>
      <c r="N2" s="14"/>
      <c r="O2" s="14"/>
      <c r="P2" s="14"/>
    </row>
    <row r="3" spans="1:16" s="1" customFormat="1" ht="24" customHeight="1">
      <c r="A3" s="13"/>
      <c r="B3" s="20" t="s">
        <v>64</v>
      </c>
      <c r="C3" s="20"/>
      <c r="D3" s="20"/>
      <c r="E3" s="20"/>
      <c r="G3" s="21" t="s">
        <v>27</v>
      </c>
    </row>
    <row r="4" spans="1:16" ht="51" customHeight="1">
      <c r="B4" s="22"/>
      <c r="C4" s="23" t="s">
        <v>65</v>
      </c>
      <c r="D4" s="23" t="s">
        <v>66</v>
      </c>
      <c r="E4" s="24" t="s">
        <v>31</v>
      </c>
      <c r="F4" s="23" t="s">
        <v>32</v>
      </c>
      <c r="G4" s="25" t="s">
        <v>33</v>
      </c>
    </row>
    <row r="5" spans="1:16" s="60" customFormat="1">
      <c r="A5" s="61"/>
      <c r="B5" s="27" t="s">
        <v>34</v>
      </c>
      <c r="C5" s="62">
        <v>1997</v>
      </c>
      <c r="D5" s="62">
        <v>1997</v>
      </c>
      <c r="E5" s="63"/>
      <c r="F5" s="64"/>
      <c r="G5" s="65"/>
    </row>
    <row r="6" spans="1:16">
      <c r="A6" s="32"/>
      <c r="B6" s="33" t="s">
        <v>35</v>
      </c>
      <c r="C6" s="47">
        <v>162878</v>
      </c>
      <c r="D6" s="47">
        <v>511</v>
      </c>
      <c r="E6" s="49">
        <f t="shared" ref="E6:E32" si="0">ROUND(D6/D$32*100,1)</f>
        <v>60</v>
      </c>
      <c r="F6" s="50">
        <f t="shared" ref="F6:F31" si="1">IF(E6&gt;E$32,(E6-100)*C6,0)</f>
        <v>0</v>
      </c>
      <c r="G6" s="51">
        <f t="shared" ref="G6:G31" si="2">F6/F$32*$G$2</f>
        <v>0</v>
      </c>
    </row>
    <row r="7" spans="1:16">
      <c r="A7" s="32"/>
      <c r="B7" s="40" t="s">
        <v>36</v>
      </c>
      <c r="C7" s="41">
        <v>480833</v>
      </c>
      <c r="D7" s="41">
        <v>869</v>
      </c>
      <c r="E7" s="43">
        <f t="shared" si="0"/>
        <v>102.1</v>
      </c>
      <c r="F7" s="44">
        <f t="shared" si="1"/>
        <v>1009749.2999999973</v>
      </c>
      <c r="G7" s="45">
        <f t="shared" si="2"/>
        <v>1418222.0507127314</v>
      </c>
    </row>
    <row r="8" spans="1:16">
      <c r="A8" s="32"/>
      <c r="B8" s="46" t="s">
        <v>37</v>
      </c>
      <c r="C8" s="47">
        <v>139190</v>
      </c>
      <c r="D8" s="47">
        <v>688</v>
      </c>
      <c r="E8" s="49">
        <f t="shared" si="0"/>
        <v>80.8</v>
      </c>
      <c r="F8" s="50">
        <f t="shared" si="1"/>
        <v>0</v>
      </c>
      <c r="G8" s="51">
        <f t="shared" si="2"/>
        <v>0</v>
      </c>
    </row>
    <row r="9" spans="1:16">
      <c r="A9" s="32"/>
      <c r="B9" s="40" t="s">
        <v>38</v>
      </c>
      <c r="C9" s="41">
        <v>47751</v>
      </c>
      <c r="D9" s="41">
        <v>1557</v>
      </c>
      <c r="E9" s="43">
        <f t="shared" si="0"/>
        <v>183</v>
      </c>
      <c r="F9" s="44">
        <f t="shared" si="1"/>
        <v>3963333</v>
      </c>
      <c r="G9" s="45">
        <f t="shared" si="2"/>
        <v>5566615.6489709448</v>
      </c>
    </row>
    <row r="10" spans="1:16">
      <c r="A10" s="32"/>
      <c r="B10" s="46" t="s">
        <v>39</v>
      </c>
      <c r="C10" s="47">
        <v>72674</v>
      </c>
      <c r="D10" s="47">
        <v>1028</v>
      </c>
      <c r="E10" s="49">
        <f t="shared" si="0"/>
        <v>120.8</v>
      </c>
      <c r="F10" s="50">
        <f t="shared" si="1"/>
        <v>1511619.1999999997</v>
      </c>
      <c r="G10" s="51">
        <f t="shared" si="2"/>
        <v>2123112.8179249484</v>
      </c>
    </row>
    <row r="11" spans="1:16">
      <c r="A11" s="32"/>
      <c r="B11" s="40" t="s">
        <v>40</v>
      </c>
      <c r="C11" s="41">
        <v>39893</v>
      </c>
      <c r="D11" s="41">
        <v>1289</v>
      </c>
      <c r="E11" s="43">
        <f t="shared" si="0"/>
        <v>151.5</v>
      </c>
      <c r="F11" s="44">
        <f t="shared" si="1"/>
        <v>2054489.5</v>
      </c>
      <c r="G11" s="45">
        <f t="shared" si="2"/>
        <v>2885589.830919202</v>
      </c>
    </row>
    <row r="12" spans="1:16">
      <c r="A12" s="32"/>
      <c r="B12" s="46" t="s">
        <v>41</v>
      </c>
      <c r="C12" s="47">
        <v>20887</v>
      </c>
      <c r="D12" s="47">
        <v>1007</v>
      </c>
      <c r="E12" s="49">
        <f t="shared" si="0"/>
        <v>118.3</v>
      </c>
      <c r="F12" s="50">
        <f t="shared" si="1"/>
        <v>382232.09999999992</v>
      </c>
      <c r="G12" s="51">
        <f t="shared" si="2"/>
        <v>536856.0222921028</v>
      </c>
    </row>
    <row r="13" spans="1:16">
      <c r="A13" s="32"/>
      <c r="B13" s="40" t="s">
        <v>42</v>
      </c>
      <c r="C13" s="41">
        <v>43361</v>
      </c>
      <c r="D13" s="41">
        <v>1316</v>
      </c>
      <c r="E13" s="43">
        <f t="shared" si="0"/>
        <v>154.6</v>
      </c>
      <c r="F13" s="44">
        <f t="shared" si="1"/>
        <v>2367510.5999999996</v>
      </c>
      <c r="G13" s="45">
        <f t="shared" si="2"/>
        <v>3325237.0050824871</v>
      </c>
    </row>
    <row r="14" spans="1:16">
      <c r="A14" s="32"/>
      <c r="B14" s="46" t="s">
        <v>43</v>
      </c>
      <c r="C14" s="47">
        <v>20221</v>
      </c>
      <c r="D14" s="47">
        <v>692</v>
      </c>
      <c r="E14" s="49">
        <f t="shared" si="0"/>
        <v>81.3</v>
      </c>
      <c r="F14" s="50">
        <f t="shared" si="1"/>
        <v>0</v>
      </c>
      <c r="G14" s="51">
        <f t="shared" si="2"/>
        <v>0</v>
      </c>
    </row>
    <row r="15" spans="1:16">
      <c r="A15" s="32"/>
      <c r="B15" s="40" t="s">
        <v>44</v>
      </c>
      <c r="C15" s="41">
        <v>152377</v>
      </c>
      <c r="D15" s="41">
        <v>757</v>
      </c>
      <c r="E15" s="43">
        <f t="shared" si="0"/>
        <v>89</v>
      </c>
      <c r="F15" s="44">
        <f t="shared" si="1"/>
        <v>0</v>
      </c>
      <c r="G15" s="45">
        <f t="shared" si="2"/>
        <v>0</v>
      </c>
    </row>
    <row r="16" spans="1:16">
      <c r="A16" s="32"/>
      <c r="B16" s="46" t="s">
        <v>45</v>
      </c>
      <c r="C16" s="47">
        <v>78297</v>
      </c>
      <c r="D16" s="47">
        <v>552</v>
      </c>
      <c r="E16" s="49">
        <f t="shared" si="0"/>
        <v>64.900000000000006</v>
      </c>
      <c r="F16" s="50">
        <f t="shared" si="1"/>
        <v>0</v>
      </c>
      <c r="G16" s="51">
        <f t="shared" si="2"/>
        <v>0</v>
      </c>
    </row>
    <row r="17" spans="1:7">
      <c r="A17" s="32"/>
      <c r="B17" s="40" t="s">
        <v>46</v>
      </c>
      <c r="C17" s="41">
        <v>3543</v>
      </c>
      <c r="D17" s="41">
        <v>275</v>
      </c>
      <c r="E17" s="43">
        <f t="shared" si="0"/>
        <v>32.299999999999997</v>
      </c>
      <c r="F17" s="44">
        <f t="shared" si="1"/>
        <v>0</v>
      </c>
      <c r="G17" s="45">
        <f t="shared" si="2"/>
        <v>0</v>
      </c>
    </row>
    <row r="18" spans="1:7">
      <c r="A18" s="32"/>
      <c r="B18" s="46" t="s">
        <v>47</v>
      </c>
      <c r="C18" s="47">
        <v>51446</v>
      </c>
      <c r="D18" s="47">
        <v>507</v>
      </c>
      <c r="E18" s="49">
        <f t="shared" si="0"/>
        <v>59.6</v>
      </c>
      <c r="F18" s="50">
        <f t="shared" si="1"/>
        <v>0</v>
      </c>
      <c r="G18" s="51">
        <f t="shared" si="2"/>
        <v>0</v>
      </c>
    </row>
    <row r="19" spans="1:7">
      <c r="A19" s="32"/>
      <c r="B19" s="40" t="s">
        <v>48</v>
      </c>
      <c r="C19" s="41">
        <v>29472</v>
      </c>
      <c r="D19" s="41">
        <v>516</v>
      </c>
      <c r="E19" s="43">
        <f t="shared" si="0"/>
        <v>60.6</v>
      </c>
      <c r="F19" s="44">
        <f t="shared" si="1"/>
        <v>0</v>
      </c>
      <c r="G19" s="45">
        <f t="shared" si="2"/>
        <v>0</v>
      </c>
    </row>
    <row r="20" spans="1:7">
      <c r="A20" s="32"/>
      <c r="B20" s="46" t="s">
        <v>49</v>
      </c>
      <c r="C20" s="47">
        <v>23965</v>
      </c>
      <c r="D20" s="47">
        <v>906</v>
      </c>
      <c r="E20" s="49">
        <f t="shared" si="0"/>
        <v>106.5</v>
      </c>
      <c r="F20" s="50">
        <f t="shared" si="1"/>
        <v>155772.5</v>
      </c>
      <c r="G20" s="51">
        <f t="shared" si="2"/>
        <v>218786.97454373038</v>
      </c>
    </row>
    <row r="21" spans="1:7">
      <c r="A21" s="32"/>
      <c r="B21" s="40" t="s">
        <v>50</v>
      </c>
      <c r="C21" s="41">
        <v>15805</v>
      </c>
      <c r="D21" s="41">
        <v>1005</v>
      </c>
      <c r="E21" s="43">
        <f t="shared" si="0"/>
        <v>118.1</v>
      </c>
      <c r="F21" s="44">
        <f t="shared" si="1"/>
        <v>286070.49999999988</v>
      </c>
      <c r="G21" s="45">
        <f t="shared" si="2"/>
        <v>401794.27820194315</v>
      </c>
    </row>
    <row r="22" spans="1:7">
      <c r="A22" s="32"/>
      <c r="B22" s="46" t="s">
        <v>51</v>
      </c>
      <c r="C22" s="47">
        <v>176636</v>
      </c>
      <c r="D22" s="47">
        <v>790</v>
      </c>
      <c r="E22" s="49">
        <f t="shared" si="0"/>
        <v>92.8</v>
      </c>
      <c r="F22" s="50">
        <f t="shared" si="1"/>
        <v>0</v>
      </c>
      <c r="G22" s="51">
        <f t="shared" si="2"/>
        <v>0</v>
      </c>
    </row>
    <row r="23" spans="1:7">
      <c r="A23" s="32"/>
      <c r="B23" s="40" t="s">
        <v>52</v>
      </c>
      <c r="C23" s="41">
        <v>414357</v>
      </c>
      <c r="D23" s="41">
        <v>1794</v>
      </c>
      <c r="E23" s="43">
        <f t="shared" si="0"/>
        <v>210.8</v>
      </c>
      <c r="F23" s="44">
        <f t="shared" si="1"/>
        <v>45910755.600000001</v>
      </c>
      <c r="G23" s="45">
        <f t="shared" si="2"/>
        <v>64482982.020193726</v>
      </c>
    </row>
    <row r="24" spans="1:7">
      <c r="A24" s="32"/>
      <c r="B24" s="46" t="s">
        <v>53</v>
      </c>
      <c r="C24" s="47">
        <v>137032</v>
      </c>
      <c r="D24" s="47">
        <v>466</v>
      </c>
      <c r="E24" s="49">
        <f t="shared" si="0"/>
        <v>54.8</v>
      </c>
      <c r="F24" s="50">
        <f t="shared" si="1"/>
        <v>0</v>
      </c>
      <c r="G24" s="51">
        <f t="shared" si="2"/>
        <v>0</v>
      </c>
    </row>
    <row r="25" spans="1:7">
      <c r="A25" s="32"/>
      <c r="B25" s="40" t="s">
        <v>54</v>
      </c>
      <c r="C25" s="41">
        <v>85118</v>
      </c>
      <c r="D25" s="41">
        <v>502</v>
      </c>
      <c r="E25" s="43">
        <f t="shared" si="0"/>
        <v>59</v>
      </c>
      <c r="F25" s="44">
        <f t="shared" si="1"/>
        <v>0</v>
      </c>
      <c r="G25" s="45">
        <f t="shared" si="2"/>
        <v>0</v>
      </c>
    </row>
    <row r="26" spans="1:7">
      <c r="A26" s="32"/>
      <c r="B26" s="46" t="s">
        <v>55</v>
      </c>
      <c r="C26" s="47">
        <v>192019</v>
      </c>
      <c r="D26" s="47">
        <v>1165</v>
      </c>
      <c r="E26" s="49">
        <f t="shared" si="0"/>
        <v>136.9</v>
      </c>
      <c r="F26" s="50">
        <f t="shared" si="1"/>
        <v>7085501.1000000015</v>
      </c>
      <c r="G26" s="51">
        <f t="shared" si="2"/>
        <v>9951790.9052963387</v>
      </c>
    </row>
    <row r="27" spans="1:7">
      <c r="A27" s="32"/>
      <c r="B27" s="40" t="s">
        <v>56</v>
      </c>
      <c r="C27" s="41">
        <v>268565</v>
      </c>
      <c r="D27" s="41">
        <v>720</v>
      </c>
      <c r="E27" s="43">
        <f t="shared" si="0"/>
        <v>84.6</v>
      </c>
      <c r="F27" s="44">
        <f t="shared" si="1"/>
        <v>0</v>
      </c>
      <c r="G27" s="45">
        <f t="shared" si="2"/>
        <v>0</v>
      </c>
    </row>
    <row r="28" spans="1:7">
      <c r="A28" s="32"/>
      <c r="B28" s="46" t="s">
        <v>57</v>
      </c>
      <c r="C28" s="47">
        <v>241157</v>
      </c>
      <c r="D28" s="47">
        <v>1601</v>
      </c>
      <c r="E28" s="49">
        <f t="shared" si="0"/>
        <v>188.1</v>
      </c>
      <c r="F28" s="50">
        <f t="shared" si="1"/>
        <v>21245931.699999999</v>
      </c>
      <c r="G28" s="51">
        <f t="shared" si="2"/>
        <v>29840524.598409437</v>
      </c>
    </row>
    <row r="29" spans="1:7">
      <c r="A29" s="32"/>
      <c r="B29" s="40" t="s">
        <v>58</v>
      </c>
      <c r="C29" s="41">
        <v>71061</v>
      </c>
      <c r="D29" s="41">
        <v>1037</v>
      </c>
      <c r="E29" s="43">
        <f t="shared" si="0"/>
        <v>121.9</v>
      </c>
      <c r="F29" s="44">
        <f t="shared" si="1"/>
        <v>1556235.9000000004</v>
      </c>
      <c r="G29" s="45">
        <f t="shared" si="2"/>
        <v>2185778.261486074</v>
      </c>
    </row>
    <row r="30" spans="1:7">
      <c r="A30" s="32"/>
      <c r="B30" s="46" t="s">
        <v>59</v>
      </c>
      <c r="C30" s="47">
        <v>24156</v>
      </c>
      <c r="D30" s="47">
        <v>425</v>
      </c>
      <c r="E30" s="49">
        <f t="shared" si="0"/>
        <v>49.9</v>
      </c>
      <c r="F30" s="50">
        <f t="shared" si="1"/>
        <v>0</v>
      </c>
      <c r="G30" s="51">
        <f t="shared" si="2"/>
        <v>0</v>
      </c>
    </row>
    <row r="31" spans="1:7">
      <c r="A31" s="32"/>
      <c r="B31" s="52" t="s">
        <v>60</v>
      </c>
      <c r="C31" s="41">
        <v>83191</v>
      </c>
      <c r="D31" s="41">
        <v>640</v>
      </c>
      <c r="E31" s="43">
        <f t="shared" si="0"/>
        <v>75.2</v>
      </c>
      <c r="F31" s="44">
        <f t="shared" si="1"/>
        <v>0</v>
      </c>
      <c r="G31" s="45">
        <f t="shared" si="2"/>
        <v>0</v>
      </c>
    </row>
    <row r="32" spans="1:7" ht="13.5" customHeight="1">
      <c r="B32" s="53" t="s">
        <v>61</v>
      </c>
      <c r="C32" s="54">
        <v>3075885</v>
      </c>
      <c r="D32" s="54">
        <v>851</v>
      </c>
      <c r="E32" s="56">
        <f t="shared" si="0"/>
        <v>100</v>
      </c>
      <c r="F32" s="57">
        <f>SUM(F6:F31)</f>
        <v>87529201</v>
      </c>
      <c r="G32" s="58">
        <f>SUM(G6:G31)</f>
        <v>122937290.41403367</v>
      </c>
    </row>
    <row r="33" spans="2: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4" customHeight="1">
      <c r="A1" s="13"/>
      <c r="B1" s="66" t="s">
        <v>67</v>
      </c>
      <c r="C1" s="66"/>
      <c r="D1" s="67"/>
      <c r="E1" s="67"/>
      <c r="H1" s="16" t="str">
        <f>Info!C$28</f>
        <v>FA_2012_20120430_alpha0.7</v>
      </c>
    </row>
    <row r="2" spans="1:8" s="1" customFormat="1" ht="24" customHeight="1">
      <c r="A2" s="13"/>
      <c r="B2" s="68" t="str">
        <f>"Referenzjahr "&amp;Info!C30</f>
        <v>Referenzjahr 2012</v>
      </c>
      <c r="G2" s="18" t="s">
        <v>68</v>
      </c>
      <c r="H2" s="19">
        <f>Total_GLA!G2/6</f>
        <v>61468645.207016833</v>
      </c>
    </row>
    <row r="3" spans="1:8" s="1" customFormat="1" ht="24" customHeight="1">
      <c r="A3" s="13"/>
      <c r="B3" s="20" t="s">
        <v>69</v>
      </c>
      <c r="C3" s="20"/>
      <c r="D3" s="20"/>
      <c r="E3" s="20"/>
      <c r="F3" s="20"/>
      <c r="H3" s="21" t="s">
        <v>70</v>
      </c>
    </row>
    <row r="4" spans="1:8" ht="51" customHeight="1">
      <c r="B4" s="22"/>
      <c r="C4" s="23" t="s">
        <v>71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>
      <c r="A5" s="13"/>
      <c r="B5" s="27" t="s">
        <v>34</v>
      </c>
      <c r="C5" s="62">
        <v>2000</v>
      </c>
      <c r="D5" s="62">
        <f>GLA_1!D5</f>
        <v>2000</v>
      </c>
      <c r="E5" s="69"/>
      <c r="F5" s="69"/>
      <c r="G5" s="70"/>
      <c r="H5" s="71"/>
    </row>
    <row r="6" spans="1:8">
      <c r="A6" s="32"/>
      <c r="B6" s="33" t="s">
        <v>35</v>
      </c>
      <c r="C6" s="34">
        <v>39653</v>
      </c>
      <c r="D6" s="72">
        <f>GLA_1!D6</f>
        <v>1247906</v>
      </c>
      <c r="E6" s="35">
        <f t="shared" ref="E6:E32" si="0">C6/D6</f>
        <v>3.1775630536274364E-2</v>
      </c>
      <c r="F6" s="36">
        <f t="shared" ref="F6:F32" si="1">ROUND(E6/E$32*100,1)</f>
        <v>46.1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>
      <c r="A7" s="32"/>
      <c r="B7" s="40" t="s">
        <v>36</v>
      </c>
      <c r="C7" s="41">
        <v>108006</v>
      </c>
      <c r="D7" s="73">
        <f>GLA_1!D7</f>
        <v>957197</v>
      </c>
      <c r="E7" s="42">
        <f t="shared" si="0"/>
        <v>0.11283570675628946</v>
      </c>
      <c r="F7" s="43">
        <f t="shared" si="1"/>
        <v>163.6</v>
      </c>
      <c r="G7" s="44">
        <f t="shared" si="2"/>
        <v>6869181.5999999996</v>
      </c>
      <c r="H7" s="45">
        <f t="shared" si="3"/>
        <v>18774177.135415003</v>
      </c>
    </row>
    <row r="8" spans="1:8">
      <c r="A8" s="32"/>
      <c r="B8" s="46" t="s">
        <v>37</v>
      </c>
      <c r="C8" s="47">
        <v>39768</v>
      </c>
      <c r="D8" s="74">
        <f>GLA_1!D8</f>
        <v>350504</v>
      </c>
      <c r="E8" s="48">
        <f t="shared" si="0"/>
        <v>0.11345947549813983</v>
      </c>
      <c r="F8" s="49">
        <f t="shared" si="1"/>
        <v>164.5</v>
      </c>
      <c r="G8" s="50">
        <f t="shared" si="2"/>
        <v>2565036</v>
      </c>
      <c r="H8" s="51">
        <f t="shared" si="3"/>
        <v>7010506.2039292082</v>
      </c>
    </row>
    <row r="9" spans="1:8">
      <c r="A9" s="32"/>
      <c r="B9" s="40" t="s">
        <v>38</v>
      </c>
      <c r="C9" s="41">
        <v>4779</v>
      </c>
      <c r="D9" s="73">
        <f>GLA_1!D9</f>
        <v>34777</v>
      </c>
      <c r="E9" s="42">
        <f t="shared" si="0"/>
        <v>0.13741840871840585</v>
      </c>
      <c r="F9" s="43">
        <f t="shared" si="1"/>
        <v>199.3</v>
      </c>
      <c r="G9" s="44">
        <f t="shared" si="2"/>
        <v>474554.70000000007</v>
      </c>
      <c r="H9" s="45">
        <f t="shared" si="3"/>
        <v>1297006.6184076029</v>
      </c>
    </row>
    <row r="10" spans="1:8">
      <c r="A10" s="32"/>
      <c r="B10" s="46" t="s">
        <v>39</v>
      </c>
      <c r="C10" s="47">
        <v>12834</v>
      </c>
      <c r="D10" s="74">
        <f>GLA_1!D10</f>
        <v>128704</v>
      </c>
      <c r="E10" s="48">
        <f t="shared" si="0"/>
        <v>9.9717180507210346E-2</v>
      </c>
      <c r="F10" s="49">
        <f t="shared" si="1"/>
        <v>144.6</v>
      </c>
      <c r="G10" s="50">
        <f t="shared" si="2"/>
        <v>572396.39999999991</v>
      </c>
      <c r="H10" s="51">
        <f t="shared" si="3"/>
        <v>1564418.0094574671</v>
      </c>
    </row>
    <row r="11" spans="1:8">
      <c r="A11" s="32"/>
      <c r="B11" s="40" t="s">
        <v>40</v>
      </c>
      <c r="C11" s="41">
        <v>4329</v>
      </c>
      <c r="D11" s="73">
        <f>GLA_1!D11</f>
        <v>32427</v>
      </c>
      <c r="E11" s="42">
        <f t="shared" si="0"/>
        <v>0.13349986122675547</v>
      </c>
      <c r="F11" s="43">
        <f t="shared" si="1"/>
        <v>193.6</v>
      </c>
      <c r="G11" s="44">
        <f t="shared" si="2"/>
        <v>405194.39999999997</v>
      </c>
      <c r="H11" s="45">
        <f t="shared" si="3"/>
        <v>1107437.811787972</v>
      </c>
    </row>
    <row r="12" spans="1:8">
      <c r="A12" s="32"/>
      <c r="B12" s="46" t="s">
        <v>41</v>
      </c>
      <c r="C12" s="47">
        <v>4271</v>
      </c>
      <c r="D12" s="74">
        <f>GLA_1!D12</f>
        <v>37235</v>
      </c>
      <c r="E12" s="48">
        <f t="shared" si="0"/>
        <v>0.11470390761380421</v>
      </c>
      <c r="F12" s="49">
        <f t="shared" si="1"/>
        <v>166.3</v>
      </c>
      <c r="G12" s="50">
        <f t="shared" si="2"/>
        <v>283167.30000000005</v>
      </c>
      <c r="H12" s="51">
        <f t="shared" si="3"/>
        <v>773925.24447995401</v>
      </c>
    </row>
    <row r="13" spans="1:8">
      <c r="A13" s="32"/>
      <c r="B13" s="40" t="s">
        <v>42</v>
      </c>
      <c r="C13" s="41">
        <v>2468</v>
      </c>
      <c r="D13" s="73">
        <f>GLA_1!D13</f>
        <v>38183</v>
      </c>
      <c r="E13" s="42">
        <f t="shared" si="0"/>
        <v>6.4636094597071994E-2</v>
      </c>
      <c r="F13" s="43">
        <f t="shared" si="1"/>
        <v>93.7</v>
      </c>
      <c r="G13" s="44">
        <f t="shared" si="2"/>
        <v>0</v>
      </c>
      <c r="H13" s="45">
        <f t="shared" si="3"/>
        <v>0</v>
      </c>
    </row>
    <row r="14" spans="1:8">
      <c r="A14" s="32"/>
      <c r="B14" s="46" t="s">
        <v>43</v>
      </c>
      <c r="C14" s="47">
        <v>5580</v>
      </c>
      <c r="D14" s="74">
        <f>GLA_1!D14</f>
        <v>100052</v>
      </c>
      <c r="E14" s="48">
        <f t="shared" si="0"/>
        <v>5.5770999080478154E-2</v>
      </c>
      <c r="F14" s="49">
        <f t="shared" si="1"/>
        <v>80.900000000000006</v>
      </c>
      <c r="G14" s="50">
        <f t="shared" si="2"/>
        <v>0</v>
      </c>
      <c r="H14" s="51">
        <f t="shared" si="3"/>
        <v>0</v>
      </c>
    </row>
    <row r="15" spans="1:8">
      <c r="A15" s="32"/>
      <c r="B15" s="40" t="s">
        <v>44</v>
      </c>
      <c r="C15" s="41">
        <v>34430</v>
      </c>
      <c r="D15" s="73">
        <f>GLA_1!D15</f>
        <v>241706</v>
      </c>
      <c r="E15" s="42">
        <f t="shared" si="0"/>
        <v>0.14244578123836396</v>
      </c>
      <c r="F15" s="43">
        <f t="shared" si="1"/>
        <v>206.6</v>
      </c>
      <c r="G15" s="44">
        <f t="shared" si="2"/>
        <v>3670238</v>
      </c>
      <c r="H15" s="45">
        <f t="shared" si="3"/>
        <v>10031136.509934647</v>
      </c>
    </row>
    <row r="16" spans="1:8">
      <c r="A16" s="32"/>
      <c r="B16" s="46" t="s">
        <v>45</v>
      </c>
      <c r="C16" s="47">
        <v>9197</v>
      </c>
      <c r="D16" s="74">
        <f>GLA_1!D16</f>
        <v>244341</v>
      </c>
      <c r="E16" s="48">
        <f t="shared" si="0"/>
        <v>3.7640019480971267E-2</v>
      </c>
      <c r="F16" s="49">
        <f t="shared" si="1"/>
        <v>54.6</v>
      </c>
      <c r="G16" s="50">
        <f t="shared" si="2"/>
        <v>0</v>
      </c>
      <c r="H16" s="51">
        <f t="shared" si="3"/>
        <v>0</v>
      </c>
    </row>
    <row r="17" spans="1:8">
      <c r="A17" s="32"/>
      <c r="B17" s="40" t="s">
        <v>46</v>
      </c>
      <c r="C17" s="41">
        <v>925</v>
      </c>
      <c r="D17" s="73">
        <f>GLA_1!D17</f>
        <v>188079</v>
      </c>
      <c r="E17" s="42">
        <f t="shared" si="0"/>
        <v>4.9181460981821473E-3</v>
      </c>
      <c r="F17" s="43">
        <f t="shared" si="1"/>
        <v>7.1</v>
      </c>
      <c r="G17" s="44">
        <f t="shared" si="2"/>
        <v>0</v>
      </c>
      <c r="H17" s="45">
        <f t="shared" si="3"/>
        <v>0</v>
      </c>
    </row>
    <row r="18" spans="1:8">
      <c r="A18" s="32"/>
      <c r="B18" s="46" t="s">
        <v>47</v>
      </c>
      <c r="C18" s="47">
        <v>6069</v>
      </c>
      <c r="D18" s="74">
        <f>GLA_1!D18</f>
        <v>259374</v>
      </c>
      <c r="E18" s="48">
        <f t="shared" si="0"/>
        <v>2.3398644428508641E-2</v>
      </c>
      <c r="F18" s="49">
        <f t="shared" si="1"/>
        <v>33.9</v>
      </c>
      <c r="G18" s="50">
        <f t="shared" si="2"/>
        <v>0</v>
      </c>
      <c r="H18" s="51">
        <f t="shared" si="3"/>
        <v>0</v>
      </c>
    </row>
    <row r="19" spans="1:8">
      <c r="A19" s="32"/>
      <c r="B19" s="40" t="s">
        <v>48</v>
      </c>
      <c r="C19" s="41">
        <v>3013</v>
      </c>
      <c r="D19" s="73">
        <f>GLA_1!D19</f>
        <v>73392</v>
      </c>
      <c r="E19" s="42">
        <f t="shared" si="0"/>
        <v>4.1053520819707867E-2</v>
      </c>
      <c r="F19" s="43">
        <f t="shared" si="1"/>
        <v>59.5</v>
      </c>
      <c r="G19" s="44">
        <f t="shared" si="2"/>
        <v>0</v>
      </c>
      <c r="H19" s="45">
        <f t="shared" si="3"/>
        <v>0</v>
      </c>
    </row>
    <row r="20" spans="1:8">
      <c r="A20" s="32"/>
      <c r="B20" s="46" t="s">
        <v>49</v>
      </c>
      <c r="C20" s="47">
        <v>6813</v>
      </c>
      <c r="D20" s="74">
        <f>GLA_1!D20</f>
        <v>53504</v>
      </c>
      <c r="E20" s="48">
        <f t="shared" si="0"/>
        <v>0.12733627392344499</v>
      </c>
      <c r="F20" s="49">
        <f t="shared" si="1"/>
        <v>184.7</v>
      </c>
      <c r="G20" s="50">
        <f t="shared" si="2"/>
        <v>577061.1</v>
      </c>
      <c r="H20" s="51">
        <f t="shared" si="3"/>
        <v>1577167.112506886</v>
      </c>
    </row>
    <row r="21" spans="1:8">
      <c r="A21" s="32"/>
      <c r="B21" s="40" t="s">
        <v>50</v>
      </c>
      <c r="C21" s="41">
        <v>3632</v>
      </c>
      <c r="D21" s="73">
        <f>GLA_1!D21</f>
        <v>14618</v>
      </c>
      <c r="E21" s="42">
        <f t="shared" si="0"/>
        <v>0.24846080175126556</v>
      </c>
      <c r="F21" s="43">
        <f t="shared" si="1"/>
        <v>360.3</v>
      </c>
      <c r="G21" s="44">
        <f t="shared" si="2"/>
        <v>945409.60000000009</v>
      </c>
      <c r="H21" s="45">
        <f t="shared" si="3"/>
        <v>2583901.304330322</v>
      </c>
    </row>
    <row r="22" spans="1:8">
      <c r="A22" s="32"/>
      <c r="B22" s="46" t="s">
        <v>51</v>
      </c>
      <c r="C22" s="47">
        <v>37582</v>
      </c>
      <c r="D22" s="74">
        <f>GLA_1!D22</f>
        <v>452837</v>
      </c>
      <c r="E22" s="48">
        <f t="shared" si="0"/>
        <v>8.2992334990294528E-2</v>
      </c>
      <c r="F22" s="49">
        <f t="shared" si="1"/>
        <v>120.4</v>
      </c>
      <c r="G22" s="50">
        <f t="shared" si="2"/>
        <v>766672.80000000016</v>
      </c>
      <c r="H22" s="51">
        <f t="shared" si="3"/>
        <v>2095395.3163946932</v>
      </c>
    </row>
    <row r="23" spans="1:8">
      <c r="A23" s="32"/>
      <c r="B23" s="40" t="s">
        <v>52</v>
      </c>
      <c r="C23" s="41">
        <v>27517</v>
      </c>
      <c r="D23" s="73">
        <f>GLA_1!D23</f>
        <v>187058</v>
      </c>
      <c r="E23" s="42">
        <f t="shared" si="0"/>
        <v>0.14710410674763977</v>
      </c>
      <c r="F23" s="43">
        <f t="shared" si="1"/>
        <v>213.3</v>
      </c>
      <c r="G23" s="44">
        <f t="shared" si="2"/>
        <v>3117676.1</v>
      </c>
      <c r="H23" s="45">
        <f t="shared" si="3"/>
        <v>8520928.2212381493</v>
      </c>
    </row>
    <row r="24" spans="1:8">
      <c r="A24" s="32"/>
      <c r="B24" s="46" t="s">
        <v>53</v>
      </c>
      <c r="C24" s="47">
        <v>20283</v>
      </c>
      <c r="D24" s="74">
        <f>GLA_1!D24</f>
        <v>547493</v>
      </c>
      <c r="E24" s="48">
        <f t="shared" si="0"/>
        <v>3.704704900336625E-2</v>
      </c>
      <c r="F24" s="49">
        <f t="shared" si="1"/>
        <v>53.7</v>
      </c>
      <c r="G24" s="50">
        <f t="shared" si="2"/>
        <v>0</v>
      </c>
      <c r="H24" s="51">
        <f t="shared" si="3"/>
        <v>0</v>
      </c>
    </row>
    <row r="25" spans="1:8">
      <c r="A25" s="32"/>
      <c r="B25" s="40" t="s">
        <v>54</v>
      </c>
      <c r="C25" s="41">
        <v>24877</v>
      </c>
      <c r="D25" s="73">
        <f>GLA_1!D25</f>
        <v>228875</v>
      </c>
      <c r="E25" s="42">
        <f t="shared" si="0"/>
        <v>0.10869251774986347</v>
      </c>
      <c r="F25" s="43">
        <f t="shared" si="1"/>
        <v>157.6</v>
      </c>
      <c r="G25" s="44">
        <f t="shared" si="2"/>
        <v>1432915.2</v>
      </c>
      <c r="H25" s="45">
        <f t="shared" si="3"/>
        <v>3916304.0593989566</v>
      </c>
    </row>
    <row r="26" spans="1:8">
      <c r="A26" s="32"/>
      <c r="B26" s="46" t="s">
        <v>55</v>
      </c>
      <c r="C26" s="47">
        <v>16058</v>
      </c>
      <c r="D26" s="74">
        <f>GLA_1!D26</f>
        <v>306846</v>
      </c>
      <c r="E26" s="48">
        <f t="shared" si="0"/>
        <v>5.233244037725765E-2</v>
      </c>
      <c r="F26" s="49">
        <f t="shared" si="1"/>
        <v>75.900000000000006</v>
      </c>
      <c r="G26" s="50">
        <f t="shared" si="2"/>
        <v>0</v>
      </c>
      <c r="H26" s="51">
        <f t="shared" si="3"/>
        <v>0</v>
      </c>
    </row>
    <row r="27" spans="1:8">
      <c r="A27" s="32"/>
      <c r="B27" s="40" t="s">
        <v>56</v>
      </c>
      <c r="C27" s="41">
        <v>43939</v>
      </c>
      <c r="D27" s="73">
        <f>GLA_1!D27</f>
        <v>640657</v>
      </c>
      <c r="E27" s="42">
        <f t="shared" si="0"/>
        <v>6.8584281448575452E-2</v>
      </c>
      <c r="F27" s="43">
        <f t="shared" si="1"/>
        <v>99.5</v>
      </c>
      <c r="G27" s="44">
        <f t="shared" si="2"/>
        <v>0</v>
      </c>
      <c r="H27" s="45">
        <f t="shared" si="3"/>
        <v>0</v>
      </c>
    </row>
    <row r="28" spans="1:8">
      <c r="A28" s="32"/>
      <c r="B28" s="46" t="s">
        <v>57</v>
      </c>
      <c r="C28" s="47">
        <v>20784</v>
      </c>
      <c r="D28" s="74">
        <f>GLA_1!D28</f>
        <v>272399</v>
      </c>
      <c r="E28" s="48">
        <f t="shared" si="0"/>
        <v>7.6299839573566716E-2</v>
      </c>
      <c r="F28" s="49">
        <f t="shared" si="1"/>
        <v>110.6</v>
      </c>
      <c r="G28" s="50">
        <f t="shared" si="2"/>
        <v>220310.39999999988</v>
      </c>
      <c r="H28" s="51">
        <f t="shared" si="3"/>
        <v>602130.89640462142</v>
      </c>
    </row>
    <row r="29" spans="1:8">
      <c r="A29" s="32"/>
      <c r="B29" s="40" t="s">
        <v>58</v>
      </c>
      <c r="C29" s="41">
        <v>10294</v>
      </c>
      <c r="D29" s="73">
        <f>GLA_1!D29</f>
        <v>167949</v>
      </c>
      <c r="E29" s="42">
        <f t="shared" si="0"/>
        <v>6.1292416150140819E-2</v>
      </c>
      <c r="F29" s="43">
        <f t="shared" si="1"/>
        <v>88.9</v>
      </c>
      <c r="G29" s="44">
        <f t="shared" si="2"/>
        <v>0</v>
      </c>
      <c r="H29" s="45">
        <f t="shared" si="3"/>
        <v>0</v>
      </c>
    </row>
    <row r="30" spans="1:8">
      <c r="A30" s="32"/>
      <c r="B30" s="46" t="s">
        <v>59</v>
      </c>
      <c r="C30" s="47">
        <v>7348</v>
      </c>
      <c r="D30" s="74">
        <f>GLA_1!D30</f>
        <v>413673</v>
      </c>
      <c r="E30" s="48">
        <f t="shared" si="0"/>
        <v>1.7762822325846743E-2</v>
      </c>
      <c r="F30" s="49">
        <f t="shared" si="1"/>
        <v>25.8</v>
      </c>
      <c r="G30" s="50">
        <f t="shared" si="2"/>
        <v>0</v>
      </c>
      <c r="H30" s="51">
        <f t="shared" si="3"/>
        <v>0</v>
      </c>
    </row>
    <row r="31" spans="1:8">
      <c r="A31" s="32"/>
      <c r="B31" s="52" t="s">
        <v>60</v>
      </c>
      <c r="C31" s="41">
        <v>8124</v>
      </c>
      <c r="D31" s="73">
        <f>GLA_1!D31</f>
        <v>68224</v>
      </c>
      <c r="E31" s="42">
        <f t="shared" si="0"/>
        <v>0.11907833020637899</v>
      </c>
      <c r="F31" s="43">
        <f t="shared" si="1"/>
        <v>172.7</v>
      </c>
      <c r="G31" s="44">
        <f t="shared" si="2"/>
        <v>590614.79999999993</v>
      </c>
      <c r="H31" s="45">
        <f t="shared" si="3"/>
        <v>1614210.7633313558</v>
      </c>
    </row>
    <row r="32" spans="1:8" ht="13.5" customHeight="1">
      <c r="B32" s="53" t="s">
        <v>61</v>
      </c>
      <c r="C32" s="54">
        <v>502573</v>
      </c>
      <c r="D32" s="75">
        <f>SUM(D6:D31)</f>
        <v>7288010</v>
      </c>
      <c r="E32" s="55">
        <f t="shared" si="0"/>
        <v>6.8958879035566634E-2</v>
      </c>
      <c r="F32" s="56">
        <f t="shared" si="1"/>
        <v>100</v>
      </c>
      <c r="G32" s="57">
        <f>SUM(G6:G31)</f>
        <v>22490428.399999999</v>
      </c>
      <c r="H32" s="58">
        <f>SUM(H6:H31)</f>
        <v>61468645.207016841</v>
      </c>
    </row>
    <row r="33" spans="2:2">
      <c r="B33" s="59"/>
    </row>
  </sheetData>
  <conditionalFormatting sqref="C5:C32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7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3.25" customHeight="1">
      <c r="A1" s="13"/>
      <c r="B1" s="66" t="s">
        <v>72</v>
      </c>
      <c r="C1" s="66"/>
      <c r="D1" s="76"/>
      <c r="H1" s="16" t="str">
        <f>Info!C$28</f>
        <v>FA_2012_20120430_alpha0.7</v>
      </c>
    </row>
    <row r="2" spans="1:8" s="1" customFormat="1" ht="23.25" customHeight="1">
      <c r="A2" s="13"/>
      <c r="B2" s="77" t="str">
        <f>"Referenzjahr "&amp;Info!C30</f>
        <v>Referenzjahr 2012</v>
      </c>
      <c r="D2" s="14"/>
      <c r="E2" s="14"/>
      <c r="F2" s="14"/>
      <c r="G2" s="18" t="s">
        <v>73</v>
      </c>
      <c r="H2" s="19">
        <f>Total_GLA!G2/6</f>
        <v>61468645.207016833</v>
      </c>
    </row>
    <row r="3" spans="1:8" s="1" customFormat="1" ht="23.25" customHeight="1">
      <c r="A3" s="13"/>
      <c r="B3" s="98"/>
      <c r="C3" s="98"/>
      <c r="H3" s="21" t="s">
        <v>70</v>
      </c>
    </row>
    <row r="4" spans="1:8" ht="38.25" customHeight="1">
      <c r="B4" s="22"/>
      <c r="C4" s="23" t="s">
        <v>74</v>
      </c>
      <c r="D4" s="23" t="s">
        <v>75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>
      <c r="A5" s="13"/>
      <c r="B5" s="27" t="s">
        <v>34</v>
      </c>
      <c r="C5" s="62">
        <v>2009</v>
      </c>
      <c r="D5" s="62">
        <v>2009</v>
      </c>
      <c r="E5" s="69"/>
      <c r="F5" s="69"/>
      <c r="G5" s="70"/>
      <c r="H5" s="71"/>
    </row>
    <row r="6" spans="1:8">
      <c r="A6" s="32"/>
      <c r="B6" s="33" t="s">
        <v>35</v>
      </c>
      <c r="C6" s="34">
        <v>1351297</v>
      </c>
      <c r="D6" s="34">
        <v>172900</v>
      </c>
      <c r="E6" s="35">
        <f t="shared" ref="E6:E32" si="0">D6/C6</f>
        <v>0.12795114619509998</v>
      </c>
      <c r="F6" s="36">
        <f t="shared" ref="F6:F32" si="1">ROUND(E6/E$32*100,1)</f>
        <v>24.1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>
      <c r="A7" s="32"/>
      <c r="B7" s="40" t="s">
        <v>36</v>
      </c>
      <c r="C7" s="41">
        <v>974235</v>
      </c>
      <c r="D7" s="41">
        <v>595944</v>
      </c>
      <c r="E7" s="42">
        <f t="shared" si="0"/>
        <v>0.61170456819966434</v>
      </c>
      <c r="F7" s="43">
        <f t="shared" si="1"/>
        <v>115.4</v>
      </c>
      <c r="G7" s="44">
        <f t="shared" si="2"/>
        <v>15003219.000000006</v>
      </c>
      <c r="H7" s="45">
        <f t="shared" si="3"/>
        <v>3452782.3825315703</v>
      </c>
    </row>
    <row r="8" spans="1:8">
      <c r="A8" s="32"/>
      <c r="B8" s="46" t="s">
        <v>37</v>
      </c>
      <c r="C8" s="47">
        <v>372964</v>
      </c>
      <c r="D8" s="47">
        <v>149344</v>
      </c>
      <c r="E8" s="48">
        <f t="shared" si="0"/>
        <v>0.40042470586973544</v>
      </c>
      <c r="F8" s="49">
        <f t="shared" si="1"/>
        <v>75.5</v>
      </c>
      <c r="G8" s="50">
        <f t="shared" si="2"/>
        <v>0</v>
      </c>
      <c r="H8" s="51">
        <f t="shared" si="3"/>
        <v>0</v>
      </c>
    </row>
    <row r="9" spans="1:8">
      <c r="A9" s="32"/>
      <c r="B9" s="40" t="s">
        <v>38</v>
      </c>
      <c r="C9" s="41">
        <v>35335</v>
      </c>
      <c r="D9" s="41">
        <v>107657</v>
      </c>
      <c r="E9" s="42">
        <f t="shared" si="0"/>
        <v>3.0467525116739775</v>
      </c>
      <c r="F9" s="43">
        <f t="shared" si="1"/>
        <v>574.6</v>
      </c>
      <c r="G9" s="44">
        <f t="shared" si="2"/>
        <v>16769991</v>
      </c>
      <c r="H9" s="45">
        <f t="shared" si="3"/>
        <v>3859380.408965101</v>
      </c>
    </row>
    <row r="10" spans="1:8">
      <c r="A10" s="32"/>
      <c r="B10" s="46" t="s">
        <v>39</v>
      </c>
      <c r="C10" s="47">
        <v>144686</v>
      </c>
      <c r="D10" s="47">
        <v>90792</v>
      </c>
      <c r="E10" s="48">
        <f t="shared" si="0"/>
        <v>0.62751060918126145</v>
      </c>
      <c r="F10" s="49">
        <f t="shared" si="1"/>
        <v>118.3</v>
      </c>
      <c r="G10" s="50">
        <f t="shared" si="2"/>
        <v>2647753.7999999998</v>
      </c>
      <c r="H10" s="51">
        <f t="shared" si="3"/>
        <v>609343.74642675114</v>
      </c>
    </row>
    <row r="11" spans="1:8">
      <c r="A11" s="32"/>
      <c r="B11" s="40" t="s">
        <v>40</v>
      </c>
      <c r="C11" s="41">
        <v>35032</v>
      </c>
      <c r="D11" s="41">
        <v>49059</v>
      </c>
      <c r="E11" s="42">
        <f t="shared" si="0"/>
        <v>1.4004053436857731</v>
      </c>
      <c r="F11" s="43">
        <f t="shared" si="1"/>
        <v>264.10000000000002</v>
      </c>
      <c r="G11" s="44">
        <f t="shared" si="2"/>
        <v>5748751.2000000011</v>
      </c>
      <c r="H11" s="45">
        <f t="shared" si="3"/>
        <v>1322995.2095558441</v>
      </c>
    </row>
    <row r="12" spans="1:8">
      <c r="A12" s="32"/>
      <c r="B12" s="46" t="s">
        <v>41</v>
      </c>
      <c r="C12" s="47">
        <v>40794</v>
      </c>
      <c r="D12" s="47">
        <v>27590</v>
      </c>
      <c r="E12" s="48">
        <f t="shared" si="0"/>
        <v>0.67632494974751189</v>
      </c>
      <c r="F12" s="49">
        <f t="shared" si="1"/>
        <v>127.5</v>
      </c>
      <c r="G12" s="50">
        <f t="shared" si="2"/>
        <v>1121835</v>
      </c>
      <c r="H12" s="51">
        <f t="shared" si="3"/>
        <v>258174.73730852711</v>
      </c>
    </row>
    <row r="13" spans="1:8">
      <c r="A13" s="32"/>
      <c r="B13" s="40" t="s">
        <v>42</v>
      </c>
      <c r="C13" s="41">
        <v>38479</v>
      </c>
      <c r="D13" s="41">
        <v>68530</v>
      </c>
      <c r="E13" s="42">
        <f t="shared" si="0"/>
        <v>1.7809714389667091</v>
      </c>
      <c r="F13" s="43">
        <f t="shared" si="1"/>
        <v>335.9</v>
      </c>
      <c r="G13" s="44">
        <f t="shared" si="2"/>
        <v>9077196.0999999996</v>
      </c>
      <c r="H13" s="45">
        <f t="shared" si="3"/>
        <v>2088990.5544179729</v>
      </c>
    </row>
    <row r="14" spans="1:8">
      <c r="A14" s="32"/>
      <c r="B14" s="46" t="s">
        <v>43</v>
      </c>
      <c r="C14" s="47">
        <v>110890</v>
      </c>
      <c r="D14" s="47">
        <v>23869</v>
      </c>
      <c r="E14" s="48">
        <f t="shared" si="0"/>
        <v>0.21524934619893588</v>
      </c>
      <c r="F14" s="49">
        <f t="shared" si="1"/>
        <v>40.6</v>
      </c>
      <c r="G14" s="50">
        <f t="shared" si="2"/>
        <v>0</v>
      </c>
      <c r="H14" s="51">
        <f t="shared" si="3"/>
        <v>0</v>
      </c>
    </row>
    <row r="15" spans="1:8">
      <c r="A15" s="32"/>
      <c r="B15" s="40" t="s">
        <v>44</v>
      </c>
      <c r="C15" s="41">
        <v>273159</v>
      </c>
      <c r="D15" s="41">
        <v>167070</v>
      </c>
      <c r="E15" s="42">
        <f t="shared" si="0"/>
        <v>0.61162180268634747</v>
      </c>
      <c r="F15" s="43">
        <f t="shared" si="1"/>
        <v>115.3</v>
      </c>
      <c r="G15" s="44">
        <f t="shared" si="2"/>
        <v>4179332.6999999993</v>
      </c>
      <c r="H15" s="45">
        <f t="shared" si="3"/>
        <v>961815.34891266294</v>
      </c>
    </row>
    <row r="16" spans="1:8">
      <c r="A16" s="32"/>
      <c r="B16" s="46" t="s">
        <v>45</v>
      </c>
      <c r="C16" s="47">
        <v>252748</v>
      </c>
      <c r="D16" s="47">
        <v>79049</v>
      </c>
      <c r="E16" s="48">
        <f t="shared" si="0"/>
        <v>0.31275816228021586</v>
      </c>
      <c r="F16" s="49">
        <f t="shared" si="1"/>
        <v>59</v>
      </c>
      <c r="G16" s="50">
        <f t="shared" si="2"/>
        <v>0</v>
      </c>
      <c r="H16" s="51">
        <f t="shared" si="3"/>
        <v>0</v>
      </c>
    </row>
    <row r="17" spans="1:8">
      <c r="A17" s="32"/>
      <c r="B17" s="40" t="s">
        <v>46</v>
      </c>
      <c r="C17" s="41">
        <v>187898</v>
      </c>
      <c r="D17" s="41">
        <v>3700</v>
      </c>
      <c r="E17" s="42">
        <f t="shared" si="0"/>
        <v>1.9691534768863959E-2</v>
      </c>
      <c r="F17" s="43">
        <f t="shared" si="1"/>
        <v>3.7</v>
      </c>
      <c r="G17" s="44">
        <f t="shared" si="2"/>
        <v>0</v>
      </c>
      <c r="H17" s="45">
        <f t="shared" si="3"/>
        <v>0</v>
      </c>
    </row>
    <row r="18" spans="1:8">
      <c r="A18" s="32"/>
      <c r="B18" s="46" t="s">
        <v>47</v>
      </c>
      <c r="C18" s="47">
        <v>272815</v>
      </c>
      <c r="D18" s="47">
        <v>51756</v>
      </c>
      <c r="E18" s="48">
        <f t="shared" si="0"/>
        <v>0.18971097630262265</v>
      </c>
      <c r="F18" s="49">
        <f t="shared" si="1"/>
        <v>35.799999999999997</v>
      </c>
      <c r="G18" s="50">
        <f t="shared" si="2"/>
        <v>0</v>
      </c>
      <c r="H18" s="51">
        <f t="shared" si="3"/>
        <v>0</v>
      </c>
    </row>
    <row r="19" spans="1:8">
      <c r="A19" s="32"/>
      <c r="B19" s="40" t="s">
        <v>48</v>
      </c>
      <c r="C19" s="41">
        <v>75657</v>
      </c>
      <c r="D19" s="41">
        <v>29842</v>
      </c>
      <c r="E19" s="42">
        <f t="shared" si="0"/>
        <v>0.39443805596309661</v>
      </c>
      <c r="F19" s="43">
        <f t="shared" si="1"/>
        <v>74.400000000000006</v>
      </c>
      <c r="G19" s="44">
        <f t="shared" si="2"/>
        <v>0</v>
      </c>
      <c r="H19" s="45">
        <f t="shared" si="3"/>
        <v>0</v>
      </c>
    </row>
    <row r="20" spans="1:8">
      <c r="A20" s="32"/>
      <c r="B20" s="46" t="s">
        <v>49</v>
      </c>
      <c r="C20" s="47">
        <v>53043</v>
      </c>
      <c r="D20" s="47">
        <v>24286</v>
      </c>
      <c r="E20" s="48">
        <f t="shared" si="0"/>
        <v>0.45785494787248082</v>
      </c>
      <c r="F20" s="49">
        <f t="shared" si="1"/>
        <v>86.3</v>
      </c>
      <c r="G20" s="50">
        <f t="shared" si="2"/>
        <v>0</v>
      </c>
      <c r="H20" s="51">
        <f t="shared" si="3"/>
        <v>0</v>
      </c>
    </row>
    <row r="21" spans="1:8">
      <c r="A21" s="32"/>
      <c r="B21" s="40" t="s">
        <v>50</v>
      </c>
      <c r="C21" s="41">
        <v>15681</v>
      </c>
      <c r="D21" s="41">
        <v>17252</v>
      </c>
      <c r="E21" s="42">
        <f t="shared" si="0"/>
        <v>1.1001849371851284</v>
      </c>
      <c r="F21" s="43">
        <f t="shared" si="1"/>
        <v>207.5</v>
      </c>
      <c r="G21" s="44">
        <f t="shared" si="2"/>
        <v>1685707.5</v>
      </c>
      <c r="H21" s="45">
        <f t="shared" si="3"/>
        <v>387942.15815294936</v>
      </c>
    </row>
    <row r="22" spans="1:8">
      <c r="A22" s="32"/>
      <c r="B22" s="46" t="s">
        <v>51</v>
      </c>
      <c r="C22" s="47">
        <v>474676</v>
      </c>
      <c r="D22" s="47">
        <v>202554</v>
      </c>
      <c r="E22" s="48">
        <f t="shared" si="0"/>
        <v>0.42672054201181436</v>
      </c>
      <c r="F22" s="49">
        <f t="shared" si="1"/>
        <v>80.5</v>
      </c>
      <c r="G22" s="50">
        <f t="shared" si="2"/>
        <v>0</v>
      </c>
      <c r="H22" s="51">
        <f t="shared" si="3"/>
        <v>0</v>
      </c>
    </row>
    <row r="23" spans="1:8">
      <c r="A23" s="32"/>
      <c r="B23" s="40" t="s">
        <v>52</v>
      </c>
      <c r="C23" s="41">
        <v>191861</v>
      </c>
      <c r="D23" s="41">
        <v>710544</v>
      </c>
      <c r="E23" s="42">
        <f t="shared" si="0"/>
        <v>3.7034311298283655</v>
      </c>
      <c r="F23" s="43">
        <f t="shared" si="1"/>
        <v>698.4</v>
      </c>
      <c r="G23" s="44">
        <f t="shared" si="2"/>
        <v>114809622.39999999</v>
      </c>
      <c r="H23" s="45">
        <f t="shared" si="3"/>
        <v>26421839.311138611</v>
      </c>
    </row>
    <row r="24" spans="1:8">
      <c r="A24" s="32"/>
      <c r="B24" s="46" t="s">
        <v>53</v>
      </c>
      <c r="C24" s="47">
        <v>600040</v>
      </c>
      <c r="D24" s="47">
        <v>140373</v>
      </c>
      <c r="E24" s="48">
        <f t="shared" si="0"/>
        <v>0.23393940403973068</v>
      </c>
      <c r="F24" s="49">
        <f t="shared" si="1"/>
        <v>44.1</v>
      </c>
      <c r="G24" s="50">
        <f t="shared" si="2"/>
        <v>0</v>
      </c>
      <c r="H24" s="51">
        <f t="shared" si="3"/>
        <v>0</v>
      </c>
    </row>
    <row r="25" spans="1:8">
      <c r="A25" s="32"/>
      <c r="B25" s="40" t="s">
        <v>54</v>
      </c>
      <c r="C25" s="41">
        <v>244805</v>
      </c>
      <c r="D25" s="41">
        <v>99102</v>
      </c>
      <c r="E25" s="42">
        <f t="shared" si="0"/>
        <v>0.40482016298686707</v>
      </c>
      <c r="F25" s="43">
        <f t="shared" si="1"/>
        <v>76.3</v>
      </c>
      <c r="G25" s="44">
        <f t="shared" si="2"/>
        <v>0</v>
      </c>
      <c r="H25" s="45">
        <f t="shared" si="3"/>
        <v>0</v>
      </c>
    </row>
    <row r="26" spans="1:8">
      <c r="A26" s="32"/>
      <c r="B26" s="46" t="s">
        <v>55</v>
      </c>
      <c r="C26" s="47">
        <v>335720</v>
      </c>
      <c r="D26" s="47">
        <v>281220</v>
      </c>
      <c r="E26" s="48">
        <f t="shared" si="0"/>
        <v>0.83766233766233766</v>
      </c>
      <c r="F26" s="49">
        <f t="shared" si="1"/>
        <v>158</v>
      </c>
      <c r="G26" s="50">
        <f t="shared" si="2"/>
        <v>19471760</v>
      </c>
      <c r="H26" s="51">
        <f t="shared" si="3"/>
        <v>4481155.0031285221</v>
      </c>
    </row>
    <row r="27" spans="1:8">
      <c r="A27" s="32"/>
      <c r="B27" s="40" t="s">
        <v>56</v>
      </c>
      <c r="C27" s="41">
        <v>701526</v>
      </c>
      <c r="D27" s="41">
        <v>321203</v>
      </c>
      <c r="E27" s="42">
        <f t="shared" si="0"/>
        <v>0.45786328660662612</v>
      </c>
      <c r="F27" s="43">
        <f t="shared" si="1"/>
        <v>86.3</v>
      </c>
      <c r="G27" s="44">
        <f t="shared" si="2"/>
        <v>0</v>
      </c>
      <c r="H27" s="45">
        <f t="shared" si="3"/>
        <v>0</v>
      </c>
    </row>
    <row r="28" spans="1:8">
      <c r="A28" s="32"/>
      <c r="B28" s="46" t="s">
        <v>57</v>
      </c>
      <c r="C28" s="47">
        <v>307392</v>
      </c>
      <c r="D28" s="47">
        <v>522425</v>
      </c>
      <c r="E28" s="48">
        <f t="shared" si="0"/>
        <v>1.699540001041016</v>
      </c>
      <c r="F28" s="49">
        <f t="shared" si="1"/>
        <v>320.5</v>
      </c>
      <c r="G28" s="50">
        <f t="shared" si="2"/>
        <v>67779936</v>
      </c>
      <c r="H28" s="51">
        <f t="shared" si="3"/>
        <v>15598610.465521917</v>
      </c>
    </row>
    <row r="29" spans="1:8">
      <c r="A29" s="32"/>
      <c r="B29" s="40" t="s">
        <v>58</v>
      </c>
      <c r="C29" s="41">
        <v>171647</v>
      </c>
      <c r="D29" s="41">
        <v>80293</v>
      </c>
      <c r="E29" s="42">
        <f t="shared" si="0"/>
        <v>0.46777980389986423</v>
      </c>
      <c r="F29" s="43">
        <f t="shared" si="1"/>
        <v>88.2</v>
      </c>
      <c r="G29" s="44">
        <f t="shared" si="2"/>
        <v>0</v>
      </c>
      <c r="H29" s="45">
        <f t="shared" si="3"/>
        <v>0</v>
      </c>
    </row>
    <row r="30" spans="1:8">
      <c r="A30" s="32"/>
      <c r="B30" s="46" t="s">
        <v>59</v>
      </c>
      <c r="C30" s="47">
        <v>453292</v>
      </c>
      <c r="D30" s="47">
        <v>28248</v>
      </c>
      <c r="E30" s="48">
        <f t="shared" si="0"/>
        <v>6.2317446590718563E-2</v>
      </c>
      <c r="F30" s="49">
        <f t="shared" si="1"/>
        <v>11.8</v>
      </c>
      <c r="G30" s="50">
        <f t="shared" si="2"/>
        <v>0</v>
      </c>
      <c r="H30" s="51">
        <f t="shared" si="3"/>
        <v>0</v>
      </c>
    </row>
    <row r="31" spans="1:8">
      <c r="A31" s="32"/>
      <c r="B31" s="52" t="s">
        <v>60</v>
      </c>
      <c r="C31" s="41">
        <v>70134</v>
      </c>
      <c r="D31" s="41">
        <v>83855</v>
      </c>
      <c r="E31" s="42">
        <f t="shared" si="0"/>
        <v>1.1956397752873071</v>
      </c>
      <c r="F31" s="43">
        <f t="shared" si="1"/>
        <v>225.5</v>
      </c>
      <c r="G31" s="44">
        <f t="shared" si="2"/>
        <v>8801817</v>
      </c>
      <c r="H31" s="45">
        <f t="shared" si="3"/>
        <v>2025615.8809564046</v>
      </c>
    </row>
    <row r="32" spans="1:8" ht="13.5" customHeight="1">
      <c r="B32" s="53" t="s">
        <v>61</v>
      </c>
      <c r="C32" s="54">
        <v>7785806</v>
      </c>
      <c r="D32" s="54">
        <v>4128457</v>
      </c>
      <c r="E32" s="55">
        <f t="shared" si="0"/>
        <v>0.53025428581189926</v>
      </c>
      <c r="F32" s="56">
        <f t="shared" si="1"/>
        <v>100</v>
      </c>
      <c r="G32" s="57">
        <f>SUM(G6:G31)</f>
        <v>267096921.69999999</v>
      </c>
      <c r="H32" s="58">
        <f>SUM(H6:H31)</f>
        <v>61468645.207016833</v>
      </c>
    </row>
    <row r="33" spans="2:2">
      <c r="B33" s="59"/>
    </row>
  </sheetData>
  <mergeCells count="1">
    <mergeCell ref="B3:C3"/>
  </mergeCells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J37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6" width="16" style="1" customWidth="1"/>
    <col min="7" max="7" width="18.140625" style="1" customWidth="1"/>
  </cols>
  <sheetData>
    <row r="1" spans="1:10" ht="24" customHeight="1">
      <c r="B1" s="78" t="str">
        <f>"Zusammenfassung GLA "&amp;Info!C30</f>
        <v>Zusammenfassung GLA 2012</v>
      </c>
      <c r="C1" s="78"/>
      <c r="D1" s="78"/>
      <c r="E1" s="79"/>
      <c r="G1" s="16" t="str">
        <f>Info!C$28</f>
        <v>FA_2012_20120430_alpha0.7</v>
      </c>
    </row>
    <row r="2" spans="1:10" ht="18" customHeight="1">
      <c r="F2" s="80" t="s">
        <v>76</v>
      </c>
      <c r="G2" s="81">
        <v>368811871.24210101</v>
      </c>
    </row>
    <row r="3" spans="1:10" ht="8.25" customHeight="1">
      <c r="C3" s="82"/>
      <c r="D3" s="82"/>
      <c r="E3" s="82"/>
      <c r="F3" s="82"/>
      <c r="G3" s="82"/>
    </row>
    <row r="4" spans="1:10" ht="13.5" customHeight="1">
      <c r="A4" s="83"/>
      <c r="B4" s="84" t="s">
        <v>77</v>
      </c>
      <c r="C4" s="84"/>
      <c r="H4" s="1"/>
    </row>
    <row r="5" spans="1:10" s="85" customFormat="1" ht="15" customHeight="1">
      <c r="A5" s="13"/>
      <c r="B5" s="86" t="s">
        <v>78</v>
      </c>
      <c r="C5" s="87" t="s">
        <v>79</v>
      </c>
      <c r="D5" s="87" t="s">
        <v>80</v>
      </c>
      <c r="E5" s="87" t="s">
        <v>81</v>
      </c>
      <c r="F5" s="87" t="s">
        <v>82</v>
      </c>
      <c r="G5" s="88" t="str">
        <f>"GLA Total"</f>
        <v>GLA Total</v>
      </c>
    </row>
    <row r="6" spans="1:10" s="85" customFormat="1">
      <c r="A6" s="32"/>
      <c r="B6" s="33" t="s">
        <v>35</v>
      </c>
      <c r="C6" s="50">
        <f>GLA_1!$H6</f>
        <v>0</v>
      </c>
      <c r="D6" s="37">
        <f>GLA_2!$G6</f>
        <v>0</v>
      </c>
      <c r="E6" s="37">
        <f>GLA_3!$H6</f>
        <v>0</v>
      </c>
      <c r="F6" s="37">
        <f>GLA_4!$H6</f>
        <v>0</v>
      </c>
      <c r="G6" s="89">
        <f t="shared" ref="G6:G31" si="0">SUM(C6:F6)</f>
        <v>0</v>
      </c>
      <c r="J6" s="90"/>
    </row>
    <row r="7" spans="1:10" s="85" customFormat="1">
      <c r="A7" s="32"/>
      <c r="B7" s="40" t="s">
        <v>36</v>
      </c>
      <c r="C7" s="44">
        <f>GLA_1!$H7</f>
        <v>2248581.8580270102</v>
      </c>
      <c r="D7" s="44">
        <f>GLA_2!$G7</f>
        <v>1418222.0507127314</v>
      </c>
      <c r="E7" s="44">
        <f>GLA_3!$H7</f>
        <v>18774177.135415003</v>
      </c>
      <c r="F7" s="44">
        <f>GLA_4!$H7</f>
        <v>3452782.3825315703</v>
      </c>
      <c r="G7" s="91">
        <f t="shared" si="0"/>
        <v>25893763.426686317</v>
      </c>
      <c r="J7" s="90"/>
    </row>
    <row r="8" spans="1:10" s="85" customFormat="1">
      <c r="A8" s="32"/>
      <c r="B8" s="46" t="s">
        <v>37</v>
      </c>
      <c r="C8" s="50">
        <f>GLA_1!$H8</f>
        <v>0</v>
      </c>
      <c r="D8" s="50">
        <f>GLA_2!$G8</f>
        <v>0</v>
      </c>
      <c r="E8" s="50">
        <f>GLA_3!$H8</f>
        <v>7010506.2039292082</v>
      </c>
      <c r="F8" s="50">
        <f>GLA_4!$H8</f>
        <v>0</v>
      </c>
      <c r="G8" s="92">
        <f t="shared" si="0"/>
        <v>7010506.2039292082</v>
      </c>
      <c r="J8" s="90"/>
    </row>
    <row r="9" spans="1:10" s="85" customFormat="1">
      <c r="A9" s="32"/>
      <c r="B9" s="40" t="s">
        <v>38</v>
      </c>
      <c r="C9" s="44">
        <f>GLA_1!$H9</f>
        <v>685161.58113832842</v>
      </c>
      <c r="D9" s="44">
        <f>GLA_2!$G9</f>
        <v>5566615.6489709448</v>
      </c>
      <c r="E9" s="44">
        <f>GLA_3!$H9</f>
        <v>1297006.6184076029</v>
      </c>
      <c r="F9" s="44">
        <f>GLA_4!$H9</f>
        <v>3859380.408965101</v>
      </c>
      <c r="G9" s="91">
        <f t="shared" si="0"/>
        <v>11408164.257481977</v>
      </c>
      <c r="J9" s="90"/>
    </row>
    <row r="10" spans="1:10" s="85" customFormat="1">
      <c r="A10" s="32"/>
      <c r="B10" s="46" t="s">
        <v>39</v>
      </c>
      <c r="C10" s="50">
        <f>GLA_1!$H10</f>
        <v>2032750.8856651247</v>
      </c>
      <c r="D10" s="50">
        <f>GLA_2!$G10</f>
        <v>2123112.8179249484</v>
      </c>
      <c r="E10" s="50">
        <f>GLA_3!$H10</f>
        <v>1564418.0094574671</v>
      </c>
      <c r="F10" s="50">
        <f>GLA_4!$H10</f>
        <v>609343.74642675114</v>
      </c>
      <c r="G10" s="92">
        <f t="shared" si="0"/>
        <v>6329625.4594742907</v>
      </c>
      <c r="J10" s="90"/>
    </row>
    <row r="11" spans="1:10" s="85" customFormat="1">
      <c r="A11" s="32"/>
      <c r="B11" s="40" t="s">
        <v>40</v>
      </c>
      <c r="C11" s="44">
        <f>GLA_1!$H11</f>
        <v>396433.46950490843</v>
      </c>
      <c r="D11" s="44">
        <f>GLA_2!$G11</f>
        <v>2885589.830919202</v>
      </c>
      <c r="E11" s="44">
        <f>GLA_3!$H11</f>
        <v>1107437.811787972</v>
      </c>
      <c r="F11" s="44">
        <f>GLA_4!$H11</f>
        <v>1322995.2095558441</v>
      </c>
      <c r="G11" s="91">
        <f t="shared" si="0"/>
        <v>5712456.3217679262</v>
      </c>
      <c r="J11" s="90"/>
    </row>
    <row r="12" spans="1:10" s="85" customFormat="1">
      <c r="A12" s="32"/>
      <c r="B12" s="46" t="s">
        <v>41</v>
      </c>
      <c r="C12" s="50">
        <f>GLA_1!$H12</f>
        <v>0</v>
      </c>
      <c r="D12" s="50">
        <f>GLA_2!$G12</f>
        <v>536856.0222921028</v>
      </c>
      <c r="E12" s="50">
        <f>GLA_3!$H12</f>
        <v>773925.24447995401</v>
      </c>
      <c r="F12" s="50">
        <f>GLA_4!$H12</f>
        <v>258174.73730852711</v>
      </c>
      <c r="G12" s="92">
        <f t="shared" si="0"/>
        <v>1568956.004080584</v>
      </c>
      <c r="J12" s="90"/>
    </row>
    <row r="13" spans="1:10" s="85" customFormat="1">
      <c r="A13" s="32"/>
      <c r="B13" s="40" t="s">
        <v>42</v>
      </c>
      <c r="C13" s="44">
        <f>GLA_1!$H13</f>
        <v>0</v>
      </c>
      <c r="D13" s="44">
        <f>GLA_2!$G13</f>
        <v>3325237.0050824871</v>
      </c>
      <c r="E13" s="44">
        <f>GLA_3!$H13</f>
        <v>0</v>
      </c>
      <c r="F13" s="44">
        <f>GLA_4!$H13</f>
        <v>2088990.5544179729</v>
      </c>
      <c r="G13" s="91">
        <f t="shared" si="0"/>
        <v>5414227.5595004596</v>
      </c>
      <c r="J13" s="90"/>
    </row>
    <row r="14" spans="1:10" s="85" customFormat="1">
      <c r="A14" s="32"/>
      <c r="B14" s="46" t="s">
        <v>43</v>
      </c>
      <c r="C14" s="50">
        <f>GLA_1!$H14</f>
        <v>0</v>
      </c>
      <c r="D14" s="50">
        <f>GLA_2!$G14</f>
        <v>0</v>
      </c>
      <c r="E14" s="50">
        <f>GLA_3!$H14</f>
        <v>0</v>
      </c>
      <c r="F14" s="50">
        <f>GLA_4!$H14</f>
        <v>0</v>
      </c>
      <c r="G14" s="92">
        <f t="shared" si="0"/>
        <v>0</v>
      </c>
      <c r="J14" s="90"/>
    </row>
    <row r="15" spans="1:10" s="85" customFormat="1">
      <c r="A15" s="32"/>
      <c r="B15" s="40" t="s">
        <v>44</v>
      </c>
      <c r="C15" s="44">
        <f>GLA_1!$H15</f>
        <v>1431410.4998347</v>
      </c>
      <c r="D15" s="44">
        <f>GLA_2!$G15</f>
        <v>0</v>
      </c>
      <c r="E15" s="44">
        <f>GLA_3!$H15</f>
        <v>10031136.509934647</v>
      </c>
      <c r="F15" s="44">
        <f>GLA_4!$H15</f>
        <v>961815.34891266294</v>
      </c>
      <c r="G15" s="91">
        <f t="shared" si="0"/>
        <v>12424362.35868201</v>
      </c>
      <c r="J15" s="90"/>
    </row>
    <row r="16" spans="1:10" s="85" customFormat="1">
      <c r="A16" s="32"/>
      <c r="B16" s="46" t="s">
        <v>45</v>
      </c>
      <c r="C16" s="50">
        <f>GLA_1!$H16</f>
        <v>0</v>
      </c>
      <c r="D16" s="50">
        <f>GLA_2!$G16</f>
        <v>0</v>
      </c>
      <c r="E16" s="50">
        <f>GLA_3!$H16</f>
        <v>0</v>
      </c>
      <c r="F16" s="50">
        <f>GLA_4!$H16</f>
        <v>0</v>
      </c>
      <c r="G16" s="92">
        <f t="shared" si="0"/>
        <v>0</v>
      </c>
      <c r="J16" s="90"/>
    </row>
    <row r="17" spans="1:10" s="85" customFormat="1">
      <c r="A17" s="32"/>
      <c r="B17" s="40" t="s">
        <v>46</v>
      </c>
      <c r="C17" s="44">
        <f>GLA_1!$H17</f>
        <v>0</v>
      </c>
      <c r="D17" s="44">
        <f>GLA_2!$G17</f>
        <v>0</v>
      </c>
      <c r="E17" s="44">
        <f>GLA_3!$H17</f>
        <v>0</v>
      </c>
      <c r="F17" s="44">
        <f>GLA_4!$H17</f>
        <v>0</v>
      </c>
      <c r="G17" s="91">
        <f t="shared" si="0"/>
        <v>0</v>
      </c>
      <c r="J17" s="90"/>
    </row>
    <row r="18" spans="1:10" s="85" customFormat="1">
      <c r="A18" s="32"/>
      <c r="B18" s="46" t="s">
        <v>47</v>
      </c>
      <c r="C18" s="50">
        <f>GLA_1!$H18</f>
        <v>0</v>
      </c>
      <c r="D18" s="50">
        <f>GLA_2!$G18</f>
        <v>0</v>
      </c>
      <c r="E18" s="50">
        <f>GLA_3!$H18</f>
        <v>0</v>
      </c>
      <c r="F18" s="50">
        <f>GLA_4!$H18</f>
        <v>0</v>
      </c>
      <c r="G18" s="92">
        <f t="shared" si="0"/>
        <v>0</v>
      </c>
      <c r="J18" s="90"/>
    </row>
    <row r="19" spans="1:10" s="85" customFormat="1">
      <c r="A19" s="32"/>
      <c r="B19" s="40" t="s">
        <v>48</v>
      </c>
      <c r="C19" s="44">
        <f>GLA_1!$H19</f>
        <v>0</v>
      </c>
      <c r="D19" s="44">
        <f>GLA_2!$G19</f>
        <v>0</v>
      </c>
      <c r="E19" s="44">
        <f>GLA_3!$H19</f>
        <v>0</v>
      </c>
      <c r="F19" s="44">
        <f>GLA_4!$H19</f>
        <v>0</v>
      </c>
      <c r="G19" s="91">
        <f t="shared" si="0"/>
        <v>0</v>
      </c>
      <c r="J19" s="90"/>
    </row>
    <row r="20" spans="1:10" s="85" customFormat="1">
      <c r="A20" s="32"/>
      <c r="B20" s="46" t="s">
        <v>49</v>
      </c>
      <c r="C20" s="50">
        <f>GLA_1!$H20</f>
        <v>16702356.358835317</v>
      </c>
      <c r="D20" s="50">
        <f>GLA_2!$G20</f>
        <v>218786.97454373038</v>
      </c>
      <c r="E20" s="50">
        <f>GLA_3!$H20</f>
        <v>1577167.112506886</v>
      </c>
      <c r="F20" s="50">
        <f>GLA_4!$H20</f>
        <v>0</v>
      </c>
      <c r="G20" s="92">
        <f t="shared" si="0"/>
        <v>18498310.445885934</v>
      </c>
      <c r="J20" s="90"/>
    </row>
    <row r="21" spans="1:10" s="85" customFormat="1">
      <c r="A21" s="32"/>
      <c r="B21" s="40" t="s">
        <v>50</v>
      </c>
      <c r="C21" s="44">
        <f>GLA_1!$H21</f>
        <v>5210360.8018952869</v>
      </c>
      <c r="D21" s="44">
        <f>GLA_2!$G21</f>
        <v>401794.27820194315</v>
      </c>
      <c r="E21" s="44">
        <f>GLA_3!$H21</f>
        <v>2583901.304330322</v>
      </c>
      <c r="F21" s="44">
        <f>GLA_4!$H21</f>
        <v>387942.15815294936</v>
      </c>
      <c r="G21" s="91">
        <f t="shared" si="0"/>
        <v>8583998.5425805021</v>
      </c>
      <c r="J21" s="90"/>
    </row>
    <row r="22" spans="1:10" s="85" customFormat="1">
      <c r="A22" s="32"/>
      <c r="B22" s="46" t="s">
        <v>51</v>
      </c>
      <c r="C22" s="50">
        <f>GLA_1!$H22</f>
        <v>0</v>
      </c>
      <c r="D22" s="50">
        <f>GLA_2!$G22</f>
        <v>0</v>
      </c>
      <c r="E22" s="50">
        <f>GLA_3!$H22</f>
        <v>2095395.3163946932</v>
      </c>
      <c r="F22" s="50">
        <f>GLA_4!$H22</f>
        <v>0</v>
      </c>
      <c r="G22" s="92">
        <f t="shared" si="0"/>
        <v>2095395.3163946932</v>
      </c>
      <c r="J22" s="90"/>
    </row>
    <row r="23" spans="1:10" s="85" customFormat="1">
      <c r="A23" s="32"/>
      <c r="B23" s="40" t="s">
        <v>52</v>
      </c>
      <c r="C23" s="44">
        <f>GLA_1!$H23</f>
        <v>44418747.890259363</v>
      </c>
      <c r="D23" s="44">
        <f>GLA_2!$G23</f>
        <v>64482982.020193726</v>
      </c>
      <c r="E23" s="44">
        <f>GLA_3!$H23</f>
        <v>8520928.2212381493</v>
      </c>
      <c r="F23" s="44">
        <f>GLA_4!$H23</f>
        <v>26421839.311138611</v>
      </c>
      <c r="G23" s="91">
        <f t="shared" si="0"/>
        <v>143844497.44282985</v>
      </c>
      <c r="J23" s="90"/>
    </row>
    <row r="24" spans="1:10" s="85" customFormat="1">
      <c r="A24" s="32"/>
      <c r="B24" s="46" t="s">
        <v>53</v>
      </c>
      <c r="C24" s="50">
        <f>GLA_1!$H24</f>
        <v>0</v>
      </c>
      <c r="D24" s="50">
        <f>GLA_2!$G24</f>
        <v>0</v>
      </c>
      <c r="E24" s="50">
        <f>GLA_3!$H24</f>
        <v>0</v>
      </c>
      <c r="F24" s="50">
        <f>GLA_4!$H24</f>
        <v>0</v>
      </c>
      <c r="G24" s="92">
        <f t="shared" si="0"/>
        <v>0</v>
      </c>
      <c r="J24" s="90"/>
    </row>
    <row r="25" spans="1:10" s="85" customFormat="1">
      <c r="A25" s="32"/>
      <c r="B25" s="40" t="s">
        <v>54</v>
      </c>
      <c r="C25" s="44">
        <f>GLA_1!$H25</f>
        <v>0</v>
      </c>
      <c r="D25" s="44">
        <f>GLA_2!$G25</f>
        <v>0</v>
      </c>
      <c r="E25" s="44">
        <f>GLA_3!$H25</f>
        <v>3916304.0593989566</v>
      </c>
      <c r="F25" s="44">
        <f>GLA_4!$H25</f>
        <v>0</v>
      </c>
      <c r="G25" s="91">
        <f t="shared" si="0"/>
        <v>3916304.0593989566</v>
      </c>
      <c r="J25" s="90"/>
    </row>
    <row r="26" spans="1:10" s="85" customFormat="1">
      <c r="A26" s="32"/>
      <c r="B26" s="46" t="s">
        <v>55</v>
      </c>
      <c r="C26" s="50">
        <f>GLA_1!$H26</f>
        <v>0</v>
      </c>
      <c r="D26" s="50">
        <f>GLA_2!$G26</f>
        <v>9951790.9052963387</v>
      </c>
      <c r="E26" s="50">
        <f>GLA_3!$H26</f>
        <v>0</v>
      </c>
      <c r="F26" s="50">
        <f>GLA_4!$H26</f>
        <v>4481155.0031285221</v>
      </c>
      <c r="G26" s="92">
        <f t="shared" si="0"/>
        <v>14432945.908424862</v>
      </c>
      <c r="J26" s="90"/>
    </row>
    <row r="27" spans="1:10" s="85" customFormat="1">
      <c r="A27" s="32"/>
      <c r="B27" s="40" t="s">
        <v>56</v>
      </c>
      <c r="C27" s="44">
        <f>GLA_1!$H27</f>
        <v>0</v>
      </c>
      <c r="D27" s="44">
        <f>GLA_2!$G27</f>
        <v>0</v>
      </c>
      <c r="E27" s="44">
        <f>GLA_3!$H27</f>
        <v>0</v>
      </c>
      <c r="F27" s="44">
        <f>GLA_4!$H27</f>
        <v>0</v>
      </c>
      <c r="G27" s="91">
        <f t="shared" si="0"/>
        <v>0</v>
      </c>
      <c r="J27" s="90"/>
    </row>
    <row r="28" spans="1:10" s="85" customFormat="1">
      <c r="A28" s="32"/>
      <c r="B28" s="46" t="s">
        <v>57</v>
      </c>
      <c r="C28" s="50">
        <f>GLA_1!$H28</f>
        <v>27171150.425274055</v>
      </c>
      <c r="D28" s="50">
        <f>GLA_2!$G28</f>
        <v>29840524.598409437</v>
      </c>
      <c r="E28" s="50">
        <f>GLA_3!$H28</f>
        <v>602130.89640462142</v>
      </c>
      <c r="F28" s="50">
        <f>GLA_4!$H28</f>
        <v>15598610.465521917</v>
      </c>
      <c r="G28" s="92">
        <f t="shared" si="0"/>
        <v>73212416.385610029</v>
      </c>
      <c r="J28" s="90"/>
    </row>
    <row r="29" spans="1:10" s="85" customFormat="1">
      <c r="A29" s="32"/>
      <c r="B29" s="40" t="s">
        <v>58</v>
      </c>
      <c r="C29" s="44">
        <f>GLA_1!$H29</f>
        <v>21808543.47745778</v>
      </c>
      <c r="D29" s="44">
        <f>GLA_2!$G29</f>
        <v>2185778.261486074</v>
      </c>
      <c r="E29" s="44">
        <f>GLA_3!$H29</f>
        <v>0</v>
      </c>
      <c r="F29" s="44">
        <f>GLA_4!$H29</f>
        <v>0</v>
      </c>
      <c r="G29" s="91">
        <f t="shared" si="0"/>
        <v>23994321.738943852</v>
      </c>
      <c r="J29" s="90"/>
    </row>
    <row r="30" spans="1:10" s="85" customFormat="1">
      <c r="A30" s="32"/>
      <c r="B30" s="46" t="s">
        <v>59</v>
      </c>
      <c r="C30" s="50">
        <f>GLA_1!$H30</f>
        <v>0</v>
      </c>
      <c r="D30" s="50">
        <f>GLA_2!$G30</f>
        <v>0</v>
      </c>
      <c r="E30" s="50">
        <f>GLA_3!$H30</f>
        <v>0</v>
      </c>
      <c r="F30" s="50">
        <f>GLA_4!$H30</f>
        <v>0</v>
      </c>
      <c r="G30" s="92">
        <f t="shared" si="0"/>
        <v>0</v>
      </c>
      <c r="J30" s="90"/>
    </row>
    <row r="31" spans="1:10" s="85" customFormat="1">
      <c r="A31" s="32"/>
      <c r="B31" s="52" t="s">
        <v>60</v>
      </c>
      <c r="C31" s="44">
        <f>GLA_1!$H31</f>
        <v>831793.16614180128</v>
      </c>
      <c r="D31" s="44">
        <f>GLA_2!$G31</f>
        <v>0</v>
      </c>
      <c r="E31" s="44">
        <f>GLA_3!$H31</f>
        <v>1614210.7633313558</v>
      </c>
      <c r="F31" s="44">
        <f>GLA_4!$H31</f>
        <v>2025615.8809564046</v>
      </c>
      <c r="G31" s="91">
        <f t="shared" si="0"/>
        <v>4471619.8104295619</v>
      </c>
      <c r="J31" s="90"/>
    </row>
    <row r="32" spans="1:10" s="85" customFormat="1" ht="15" customHeight="1">
      <c r="A32" s="13"/>
      <c r="B32" s="53" t="s">
        <v>61</v>
      </c>
      <c r="C32" s="57">
        <f>SUM(C6:C31)</f>
        <v>122937290.41403368</v>
      </c>
      <c r="D32" s="57">
        <f>SUM(D6:D31)</f>
        <v>122937290.41403367</v>
      </c>
      <c r="E32" s="57">
        <f>SUM(E6:E31)</f>
        <v>61468645.207016841</v>
      </c>
      <c r="F32" s="57">
        <f>SUM(F6:F31)</f>
        <v>61468645.207016833</v>
      </c>
      <c r="G32" s="93">
        <f>SUM(G6:G31)</f>
        <v>368811871.24210101</v>
      </c>
      <c r="J32" s="94"/>
    </row>
    <row r="33" spans="2:8">
      <c r="B33" s="59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GLA_1</vt:lpstr>
      <vt:lpstr>GLA_2</vt:lpstr>
      <vt:lpstr>GLA_3</vt:lpstr>
      <vt:lpstr>GLA_4</vt:lpstr>
      <vt:lpstr>Total_GLA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2012-03-05T11:50:08Z</cp:lastPrinted>
  <dcterms:created xsi:type="dcterms:W3CDTF">2010-11-03T16:49:36Z</dcterms:created>
  <dcterms:modified xsi:type="dcterms:W3CDTF">2012-05-31T08:19:09Z</dcterms:modified>
</cp:coreProperties>
</file>