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FP\FS\Produkt\international\imf\sdds\daten_nrm\"/>
    </mc:Choice>
  </mc:AlternateContent>
  <bookViews>
    <workbookView xWindow="58200" yWindow="-20" windowWidth="8000" windowHeight="11070" tabRatio="730"/>
  </bookViews>
  <sheets>
    <sheet name="Intro" sheetId="6" r:id="rId1"/>
    <sheet name="Financing" sheetId="9" r:id="rId2"/>
    <sheet name="Debt" sheetId="10" r:id="rId3"/>
    <sheet name="Financial_breakdown" sheetId="11" r:id="rId4"/>
    <sheet name="desc" sheetId="8" state="veryHidden" r:id="rId5"/>
  </sheets>
  <externalReferences>
    <externalReference r:id="rId6"/>
  </externalReferences>
  <definedNames>
    <definedName name="_xlnm.Print_Area" localSheetId="2">Debt!$B$1:$N$37</definedName>
    <definedName name="_xlnm.Print_Area" localSheetId="1">Financing!$B$1:$N$44</definedName>
    <definedName name="_xlnm.Print_Titles" localSheetId="2">Debt!$1:$1</definedName>
    <definedName name="_xlnm.Print_Titles" localSheetId="3">Financial_breakdown!$1:$1</definedName>
    <definedName name="_xlnm.Print_Titles" localSheetId="1">Financing!$1:$1</definedName>
  </definedNames>
  <calcPr calcId="162913"/>
  <customWorkbookViews>
    <customWorkbookView name="test" guid="{38B63EDE-D325-414F-81A0-5253AC367206}" maximized="1" windowWidth="1276" windowHeight="769" activeSheetId="1"/>
  </customWorkbookViews>
</workbook>
</file>

<file path=xl/calcChain.xml><?xml version="1.0" encoding="utf-8"?>
<calcChain xmlns="http://schemas.openxmlformats.org/spreadsheetml/2006/main">
  <c r="L22" i="11" l="1"/>
  <c r="L23" i="11"/>
  <c r="L24" i="11"/>
  <c r="L25" i="11"/>
  <c r="L26" i="11"/>
  <c r="L27" i="11"/>
  <c r="L28" i="11"/>
  <c r="L29" i="11"/>
  <c r="L30" i="11"/>
  <c r="L7" i="11"/>
  <c r="L8" i="11"/>
  <c r="L9" i="11"/>
  <c r="L10" i="11"/>
  <c r="L11" i="11"/>
  <c r="L12" i="11"/>
  <c r="L13" i="11"/>
  <c r="L14" i="11"/>
  <c r="L15" i="11"/>
  <c r="L8" i="9"/>
  <c r="L7" i="9" s="1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N30" i="11" l="1"/>
  <c r="M30" i="11"/>
  <c r="K30" i="11"/>
  <c r="I30" i="11"/>
  <c r="E30" i="11"/>
  <c r="D30" i="11"/>
  <c r="C30" i="11"/>
  <c r="N29" i="11"/>
  <c r="M29" i="11"/>
  <c r="K29" i="11"/>
  <c r="J29" i="11"/>
  <c r="I29" i="11"/>
  <c r="H29" i="11"/>
  <c r="G29" i="11"/>
  <c r="F29" i="11"/>
  <c r="E29" i="11"/>
  <c r="D29" i="11"/>
  <c r="C29" i="11"/>
  <c r="N28" i="11"/>
  <c r="M28" i="11"/>
  <c r="K28" i="11"/>
  <c r="J28" i="11"/>
  <c r="I28" i="11"/>
  <c r="H28" i="11"/>
  <c r="G28" i="11"/>
  <c r="F28" i="11"/>
  <c r="E28" i="11"/>
  <c r="D28" i="11"/>
  <c r="C28" i="11"/>
  <c r="N27" i="11"/>
  <c r="M27" i="11"/>
  <c r="K27" i="11"/>
  <c r="J27" i="11"/>
  <c r="I27" i="11"/>
  <c r="H27" i="11"/>
  <c r="G27" i="11"/>
  <c r="F27" i="11"/>
  <c r="E27" i="11"/>
  <c r="D27" i="11"/>
  <c r="C27" i="11"/>
  <c r="N26" i="11"/>
  <c r="M26" i="11"/>
  <c r="K26" i="11"/>
  <c r="J26" i="11"/>
  <c r="I26" i="11"/>
  <c r="H26" i="11"/>
  <c r="G26" i="11"/>
  <c r="F26" i="11"/>
  <c r="E26" i="11"/>
  <c r="D26" i="11"/>
  <c r="C26" i="11"/>
  <c r="N25" i="11"/>
  <c r="M25" i="11"/>
  <c r="K25" i="11"/>
  <c r="J25" i="11"/>
  <c r="I25" i="11"/>
  <c r="H25" i="11"/>
  <c r="G25" i="11"/>
  <c r="F25" i="11"/>
  <c r="E25" i="11"/>
  <c r="D25" i="11"/>
  <c r="C25" i="11"/>
  <c r="N24" i="11"/>
  <c r="M24" i="11"/>
  <c r="K24" i="11"/>
  <c r="J24" i="11"/>
  <c r="I24" i="11"/>
  <c r="H24" i="11"/>
  <c r="G24" i="11"/>
  <c r="F24" i="11"/>
  <c r="E24" i="11"/>
  <c r="D24" i="11"/>
  <c r="C24" i="11"/>
  <c r="N23" i="11"/>
  <c r="M23" i="11"/>
  <c r="K23" i="11"/>
  <c r="J23" i="11"/>
  <c r="I23" i="11"/>
  <c r="H23" i="11"/>
  <c r="G23" i="11"/>
  <c r="F23" i="11"/>
  <c r="E23" i="11"/>
  <c r="D23" i="11"/>
  <c r="C23" i="11"/>
  <c r="N22" i="11"/>
  <c r="M22" i="11"/>
  <c r="K22" i="11"/>
  <c r="J22" i="11"/>
  <c r="I22" i="11"/>
  <c r="H22" i="11"/>
  <c r="G22" i="11"/>
  <c r="F22" i="11"/>
  <c r="E22" i="11"/>
  <c r="D22" i="11"/>
  <c r="C22" i="11"/>
  <c r="N15" i="11"/>
  <c r="M15" i="11"/>
  <c r="K15" i="11"/>
  <c r="J15" i="11"/>
  <c r="I15" i="11"/>
  <c r="H15" i="11"/>
  <c r="G15" i="11"/>
  <c r="F15" i="11"/>
  <c r="E15" i="11"/>
  <c r="D15" i="11"/>
  <c r="C15" i="11"/>
  <c r="N14" i="11"/>
  <c r="M14" i="11"/>
  <c r="K14" i="11"/>
  <c r="J14" i="11"/>
  <c r="I14" i="11"/>
  <c r="H14" i="11"/>
  <c r="G14" i="11"/>
  <c r="F14" i="11"/>
  <c r="E14" i="11"/>
  <c r="D14" i="11"/>
  <c r="C14" i="11"/>
  <c r="N13" i="11"/>
  <c r="M13" i="11"/>
  <c r="K13" i="11"/>
  <c r="J13" i="11"/>
  <c r="I13" i="11"/>
  <c r="H13" i="11"/>
  <c r="G13" i="11"/>
  <c r="F13" i="11"/>
  <c r="E13" i="11"/>
  <c r="D13" i="11"/>
  <c r="C13" i="11"/>
  <c r="N12" i="11"/>
  <c r="M12" i="11"/>
  <c r="K12" i="11"/>
  <c r="J12" i="11"/>
  <c r="I12" i="11"/>
  <c r="H12" i="11"/>
  <c r="G12" i="11"/>
  <c r="F12" i="11"/>
  <c r="E12" i="11"/>
  <c r="D12" i="11"/>
  <c r="C12" i="11"/>
  <c r="N11" i="11"/>
  <c r="M11" i="11"/>
  <c r="K11" i="11"/>
  <c r="J11" i="11"/>
  <c r="I11" i="11"/>
  <c r="H11" i="11"/>
  <c r="G11" i="11"/>
  <c r="F11" i="11"/>
  <c r="E11" i="11"/>
  <c r="D11" i="11"/>
  <c r="C11" i="11"/>
  <c r="N10" i="11"/>
  <c r="M10" i="11"/>
  <c r="K10" i="11"/>
  <c r="J10" i="11"/>
  <c r="I10" i="11"/>
  <c r="H10" i="11"/>
  <c r="G10" i="11"/>
  <c r="F10" i="11"/>
  <c r="E10" i="11"/>
  <c r="D10" i="11"/>
  <c r="C10" i="11"/>
  <c r="N9" i="11"/>
  <c r="M9" i="11"/>
  <c r="K9" i="11"/>
  <c r="J9" i="11"/>
  <c r="I9" i="11"/>
  <c r="H9" i="11"/>
  <c r="G9" i="11"/>
  <c r="F9" i="11"/>
  <c r="E9" i="11"/>
  <c r="D9" i="11"/>
  <c r="C9" i="11"/>
  <c r="N8" i="11"/>
  <c r="M8" i="11"/>
  <c r="K8" i="11"/>
  <c r="J8" i="11"/>
  <c r="I8" i="11"/>
  <c r="H8" i="11"/>
  <c r="G8" i="11"/>
  <c r="F8" i="11"/>
  <c r="E8" i="11"/>
  <c r="D8" i="11"/>
  <c r="C8" i="11"/>
  <c r="N7" i="11"/>
  <c r="M7" i="11"/>
  <c r="K7" i="11"/>
  <c r="J7" i="11"/>
  <c r="I7" i="11"/>
  <c r="H7" i="11"/>
  <c r="G7" i="11"/>
  <c r="F7" i="11"/>
  <c r="E7" i="11"/>
  <c r="D7" i="11"/>
  <c r="C7" i="11"/>
  <c r="N36" i="10"/>
  <c r="M36" i="10"/>
  <c r="L36" i="10"/>
  <c r="K36" i="10"/>
  <c r="J36" i="10"/>
  <c r="G36" i="10"/>
  <c r="F36" i="10"/>
  <c r="E36" i="10"/>
  <c r="D36" i="10"/>
  <c r="C36" i="10"/>
  <c r="N35" i="10"/>
  <c r="M35" i="10"/>
  <c r="L35" i="10"/>
  <c r="K35" i="10"/>
  <c r="J35" i="10"/>
  <c r="G35" i="10"/>
  <c r="F35" i="10"/>
  <c r="E35" i="10"/>
  <c r="D35" i="10"/>
  <c r="C35" i="10"/>
  <c r="N34" i="10"/>
  <c r="M34" i="10"/>
  <c r="K34" i="10"/>
  <c r="J34" i="10"/>
  <c r="G34" i="10"/>
  <c r="F34" i="10"/>
  <c r="E34" i="10"/>
  <c r="D34" i="10"/>
  <c r="C34" i="10"/>
  <c r="N33" i="10"/>
  <c r="M33" i="10"/>
  <c r="K33" i="10"/>
  <c r="J33" i="10"/>
  <c r="G33" i="10"/>
  <c r="F33" i="10"/>
  <c r="E33" i="10"/>
  <c r="D33" i="10"/>
  <c r="C33" i="10"/>
  <c r="N32" i="10"/>
  <c r="M32" i="10"/>
  <c r="L32" i="10"/>
  <c r="K32" i="10"/>
  <c r="J32" i="10"/>
  <c r="G32" i="10"/>
  <c r="F32" i="10"/>
  <c r="E32" i="10"/>
  <c r="D32" i="10"/>
  <c r="C32" i="10"/>
  <c r="N31" i="10"/>
  <c r="M31" i="10"/>
  <c r="L31" i="10"/>
  <c r="K31" i="10"/>
  <c r="J31" i="10"/>
  <c r="G31" i="10"/>
  <c r="F31" i="10"/>
  <c r="E31" i="10"/>
  <c r="D31" i="10"/>
  <c r="C31" i="10"/>
  <c r="N30" i="10"/>
  <c r="M30" i="10"/>
  <c r="L30" i="10"/>
  <c r="K30" i="10"/>
  <c r="J30" i="10"/>
  <c r="G30" i="10"/>
  <c r="F30" i="10"/>
  <c r="E30" i="10"/>
  <c r="D30" i="10"/>
  <c r="C30" i="10"/>
  <c r="N29" i="10"/>
  <c r="M29" i="10"/>
  <c r="L29" i="10"/>
  <c r="K29" i="10"/>
  <c r="J29" i="10"/>
  <c r="G29" i="10"/>
  <c r="F29" i="10"/>
  <c r="E29" i="10"/>
  <c r="D29" i="10"/>
  <c r="C29" i="10"/>
  <c r="N28" i="10"/>
  <c r="M28" i="10"/>
  <c r="L28" i="10"/>
  <c r="K28" i="10"/>
  <c r="J28" i="10"/>
  <c r="G28" i="10"/>
  <c r="F28" i="10"/>
  <c r="E28" i="10"/>
  <c r="D28" i="10"/>
  <c r="C28" i="10"/>
  <c r="N27" i="10"/>
  <c r="M27" i="10"/>
  <c r="L27" i="10"/>
  <c r="K27" i="10"/>
  <c r="J27" i="10"/>
  <c r="G27" i="10"/>
  <c r="F27" i="10"/>
  <c r="E27" i="10"/>
  <c r="D27" i="10"/>
  <c r="C27" i="10"/>
  <c r="N26" i="10"/>
  <c r="M26" i="10"/>
  <c r="K26" i="10"/>
  <c r="J26" i="10"/>
  <c r="G26" i="10"/>
  <c r="F26" i="10"/>
  <c r="E26" i="10"/>
  <c r="D26" i="10"/>
  <c r="C26" i="10"/>
  <c r="N25" i="10"/>
  <c r="M25" i="10"/>
  <c r="L25" i="10"/>
  <c r="K25" i="10"/>
  <c r="J25" i="10"/>
  <c r="G25" i="10"/>
  <c r="F25" i="10"/>
  <c r="E25" i="10"/>
  <c r="D25" i="10"/>
  <c r="C25" i="10"/>
  <c r="N24" i="10"/>
  <c r="M24" i="10"/>
  <c r="L24" i="10"/>
  <c r="K24" i="10"/>
  <c r="J24" i="10"/>
  <c r="G24" i="10"/>
  <c r="F24" i="10"/>
  <c r="E24" i="10"/>
  <c r="D24" i="10"/>
  <c r="C24" i="10"/>
  <c r="N23" i="10"/>
  <c r="M23" i="10"/>
  <c r="L23" i="10"/>
  <c r="K23" i="10"/>
  <c r="J23" i="10"/>
  <c r="G23" i="10"/>
  <c r="F23" i="10"/>
  <c r="E23" i="10"/>
  <c r="D23" i="10"/>
  <c r="C23" i="10"/>
  <c r="N22" i="10"/>
  <c r="M22" i="10"/>
  <c r="L22" i="10"/>
  <c r="K22" i="10"/>
  <c r="J22" i="10"/>
  <c r="G22" i="10"/>
  <c r="F22" i="10"/>
  <c r="E22" i="10"/>
  <c r="D22" i="10"/>
  <c r="C22" i="10"/>
  <c r="N21" i="10"/>
  <c r="M21" i="10"/>
  <c r="L21" i="10"/>
  <c r="K21" i="10"/>
  <c r="J21" i="10"/>
  <c r="G21" i="10"/>
  <c r="F21" i="10"/>
  <c r="E21" i="10"/>
  <c r="D21" i="10"/>
  <c r="C21" i="10"/>
  <c r="N20" i="10"/>
  <c r="M20" i="10"/>
  <c r="L20" i="10"/>
  <c r="K20" i="10"/>
  <c r="J20" i="10"/>
  <c r="G20" i="10"/>
  <c r="F20" i="10"/>
  <c r="E20" i="10"/>
  <c r="D20" i="10"/>
  <c r="C20" i="10"/>
  <c r="N19" i="10"/>
  <c r="M19" i="10"/>
  <c r="L19" i="10"/>
  <c r="K19" i="10"/>
  <c r="J19" i="10"/>
  <c r="G19" i="10"/>
  <c r="F19" i="10"/>
  <c r="E19" i="10"/>
  <c r="D19" i="10"/>
  <c r="C19" i="10"/>
  <c r="N18" i="10"/>
  <c r="M18" i="10"/>
  <c r="L18" i="10"/>
  <c r="K18" i="10"/>
  <c r="J18" i="10"/>
  <c r="G18" i="10"/>
  <c r="F18" i="10"/>
  <c r="E18" i="10"/>
  <c r="D18" i="10"/>
  <c r="C18" i="10"/>
  <c r="N17" i="10"/>
  <c r="M17" i="10"/>
  <c r="L17" i="10"/>
  <c r="K17" i="10"/>
  <c r="J17" i="10"/>
  <c r="G17" i="10"/>
  <c r="F17" i="10"/>
  <c r="E17" i="10"/>
  <c r="D17" i="10"/>
  <c r="C17" i="10"/>
  <c r="N16" i="10"/>
  <c r="M16" i="10"/>
  <c r="L16" i="10"/>
  <c r="K16" i="10"/>
  <c r="J16" i="10"/>
  <c r="G16" i="10"/>
  <c r="F16" i="10"/>
  <c r="E16" i="10"/>
  <c r="D16" i="10"/>
  <c r="C16" i="10"/>
  <c r="N15" i="10"/>
  <c r="M15" i="10"/>
  <c r="L15" i="10"/>
  <c r="K15" i="10"/>
  <c r="J15" i="10"/>
  <c r="G15" i="10"/>
  <c r="F15" i="10"/>
  <c r="E15" i="10"/>
  <c r="D15" i="10"/>
  <c r="C15" i="10"/>
  <c r="N14" i="10"/>
  <c r="M14" i="10"/>
  <c r="L14" i="10"/>
  <c r="K14" i="10"/>
  <c r="J14" i="10"/>
  <c r="G14" i="10"/>
  <c r="F14" i="10"/>
  <c r="E14" i="10"/>
  <c r="D14" i="10"/>
  <c r="C14" i="10"/>
  <c r="N13" i="10"/>
  <c r="M13" i="10"/>
  <c r="L13" i="10"/>
  <c r="K13" i="10"/>
  <c r="J13" i="10"/>
  <c r="G13" i="10"/>
  <c r="F13" i="10"/>
  <c r="E13" i="10"/>
  <c r="D13" i="10"/>
  <c r="C13" i="10"/>
  <c r="N12" i="10"/>
  <c r="M12" i="10"/>
  <c r="L12" i="10"/>
  <c r="K12" i="10"/>
  <c r="J12" i="10"/>
  <c r="G12" i="10"/>
  <c r="F12" i="10"/>
  <c r="E12" i="10"/>
  <c r="D12" i="10"/>
  <c r="C12" i="10"/>
  <c r="N11" i="10"/>
  <c r="M11" i="10"/>
  <c r="L11" i="10"/>
  <c r="K11" i="10"/>
  <c r="J11" i="10"/>
  <c r="G11" i="10"/>
  <c r="F11" i="10"/>
  <c r="E11" i="10"/>
  <c r="D11" i="10"/>
  <c r="C11" i="10"/>
  <c r="N10" i="10"/>
  <c r="M10" i="10"/>
  <c r="L10" i="10"/>
  <c r="K10" i="10"/>
  <c r="J10" i="10"/>
  <c r="G10" i="10"/>
  <c r="F10" i="10"/>
  <c r="E10" i="10"/>
  <c r="D10" i="10"/>
  <c r="C10" i="10"/>
  <c r="N9" i="10"/>
  <c r="M9" i="10"/>
  <c r="J9" i="10"/>
  <c r="G9" i="10"/>
  <c r="F9" i="10"/>
  <c r="E9" i="10"/>
  <c r="D9" i="10"/>
  <c r="C9" i="10"/>
  <c r="M8" i="10"/>
  <c r="J8" i="10"/>
  <c r="G8" i="10"/>
  <c r="F8" i="10"/>
  <c r="E8" i="10"/>
  <c r="D8" i="10"/>
  <c r="C8" i="10"/>
  <c r="J7" i="10"/>
  <c r="G7" i="10"/>
  <c r="F7" i="10"/>
  <c r="E7" i="10"/>
  <c r="D7" i="10"/>
  <c r="C7" i="10"/>
  <c r="N44" i="9"/>
  <c r="M44" i="9"/>
  <c r="K44" i="9"/>
  <c r="J44" i="9"/>
  <c r="I44" i="9"/>
  <c r="H44" i="9"/>
  <c r="G44" i="9"/>
  <c r="F44" i="9"/>
  <c r="E44" i="9"/>
  <c r="D44" i="9"/>
  <c r="C44" i="9"/>
  <c r="N43" i="9"/>
  <c r="M43" i="9"/>
  <c r="K43" i="9"/>
  <c r="J43" i="9"/>
  <c r="I43" i="9"/>
  <c r="H43" i="9"/>
  <c r="G43" i="9"/>
  <c r="F43" i="9"/>
  <c r="E43" i="9"/>
  <c r="D43" i="9"/>
  <c r="C43" i="9"/>
  <c r="N42" i="9"/>
  <c r="M42" i="9"/>
  <c r="K42" i="9"/>
  <c r="J42" i="9"/>
  <c r="I42" i="9"/>
  <c r="H42" i="9"/>
  <c r="G42" i="9"/>
  <c r="F42" i="9"/>
  <c r="E42" i="9"/>
  <c r="D42" i="9"/>
  <c r="C42" i="9"/>
  <c r="N41" i="9"/>
  <c r="M41" i="9"/>
  <c r="K41" i="9"/>
  <c r="J41" i="9"/>
  <c r="I41" i="9"/>
  <c r="H41" i="9"/>
  <c r="G41" i="9"/>
  <c r="F41" i="9"/>
  <c r="E41" i="9"/>
  <c r="D41" i="9"/>
  <c r="C41" i="9"/>
  <c r="N40" i="9"/>
  <c r="M40" i="9"/>
  <c r="K40" i="9"/>
  <c r="J40" i="9"/>
  <c r="I40" i="9"/>
  <c r="H40" i="9"/>
  <c r="G40" i="9"/>
  <c r="F40" i="9"/>
  <c r="E40" i="9"/>
  <c r="D40" i="9"/>
  <c r="C40" i="9"/>
  <c r="N39" i="9"/>
  <c r="M39" i="9"/>
  <c r="K39" i="9"/>
  <c r="J39" i="9"/>
  <c r="I39" i="9"/>
  <c r="H39" i="9"/>
  <c r="G39" i="9"/>
  <c r="F39" i="9"/>
  <c r="E39" i="9"/>
  <c r="D39" i="9"/>
  <c r="C39" i="9"/>
  <c r="N38" i="9"/>
  <c r="M38" i="9"/>
  <c r="K38" i="9"/>
  <c r="J38" i="9"/>
  <c r="I38" i="9"/>
  <c r="H38" i="9"/>
  <c r="G38" i="9"/>
  <c r="F38" i="9"/>
  <c r="E38" i="9"/>
  <c r="D38" i="9"/>
  <c r="C38" i="9"/>
  <c r="N37" i="9"/>
  <c r="M37" i="9"/>
  <c r="K37" i="9"/>
  <c r="J37" i="9"/>
  <c r="I37" i="9"/>
  <c r="H37" i="9"/>
  <c r="G37" i="9"/>
  <c r="F37" i="9"/>
  <c r="E37" i="9"/>
  <c r="D37" i="9"/>
  <c r="C37" i="9"/>
  <c r="N36" i="9"/>
  <c r="M36" i="9"/>
  <c r="K36" i="9"/>
  <c r="J36" i="9"/>
  <c r="I36" i="9"/>
  <c r="H36" i="9"/>
  <c r="G36" i="9"/>
  <c r="F36" i="9"/>
  <c r="E36" i="9"/>
  <c r="D36" i="9"/>
  <c r="C36" i="9"/>
  <c r="N35" i="9"/>
  <c r="M35" i="9"/>
  <c r="K35" i="9"/>
  <c r="J35" i="9"/>
  <c r="H35" i="9"/>
  <c r="G35" i="9"/>
  <c r="F35" i="9"/>
  <c r="E35" i="9"/>
  <c r="D35" i="9"/>
  <c r="C35" i="9"/>
  <c r="N34" i="9"/>
  <c r="M34" i="9"/>
  <c r="K34" i="9"/>
  <c r="J34" i="9"/>
  <c r="G34" i="9"/>
  <c r="D34" i="9"/>
  <c r="C34" i="9"/>
  <c r="N33" i="9"/>
  <c r="M33" i="9"/>
  <c r="K33" i="9"/>
  <c r="G33" i="9"/>
  <c r="D33" i="9"/>
  <c r="C33" i="9"/>
  <c r="N32" i="9"/>
  <c r="M32" i="9"/>
  <c r="K32" i="9"/>
  <c r="J32" i="9"/>
  <c r="I32" i="9"/>
  <c r="H32" i="9"/>
  <c r="G32" i="9"/>
  <c r="F32" i="9"/>
  <c r="E32" i="9"/>
  <c r="D32" i="9"/>
  <c r="C32" i="9"/>
  <c r="N31" i="9"/>
  <c r="M31" i="9"/>
  <c r="K31" i="9"/>
  <c r="J31" i="9"/>
  <c r="I31" i="9"/>
  <c r="H31" i="9"/>
  <c r="G31" i="9"/>
  <c r="F31" i="9"/>
  <c r="E31" i="9"/>
  <c r="D31" i="9"/>
  <c r="C31" i="9"/>
  <c r="N30" i="9"/>
  <c r="M30" i="9"/>
  <c r="K30" i="9"/>
  <c r="J30" i="9"/>
  <c r="I30" i="9"/>
  <c r="H30" i="9"/>
  <c r="G30" i="9"/>
  <c r="F30" i="9"/>
  <c r="E30" i="9"/>
  <c r="D30" i="9"/>
  <c r="C30" i="9"/>
  <c r="N29" i="9"/>
  <c r="M29" i="9"/>
  <c r="K29" i="9"/>
  <c r="J29" i="9"/>
  <c r="I29" i="9"/>
  <c r="H29" i="9"/>
  <c r="G29" i="9"/>
  <c r="F29" i="9"/>
  <c r="E29" i="9"/>
  <c r="D29" i="9"/>
  <c r="C29" i="9"/>
  <c r="N28" i="9"/>
  <c r="M28" i="9"/>
  <c r="K28" i="9"/>
  <c r="J28" i="9"/>
  <c r="I28" i="9"/>
  <c r="H28" i="9"/>
  <c r="G28" i="9"/>
  <c r="F28" i="9"/>
  <c r="E28" i="9"/>
  <c r="D28" i="9"/>
  <c r="C28" i="9"/>
  <c r="N27" i="9"/>
  <c r="M27" i="9"/>
  <c r="K27" i="9"/>
  <c r="J27" i="9"/>
  <c r="I27" i="9"/>
  <c r="H27" i="9"/>
  <c r="G27" i="9"/>
  <c r="F27" i="9"/>
  <c r="E27" i="9"/>
  <c r="D27" i="9"/>
  <c r="C27" i="9"/>
  <c r="N26" i="9"/>
  <c r="M26" i="9"/>
  <c r="K26" i="9"/>
  <c r="I26" i="9"/>
  <c r="E26" i="9"/>
  <c r="N25" i="9"/>
  <c r="M25" i="9"/>
  <c r="K25" i="9"/>
  <c r="J25" i="9"/>
  <c r="I25" i="9"/>
  <c r="H25" i="9"/>
  <c r="G25" i="9"/>
  <c r="F25" i="9"/>
  <c r="E25" i="9"/>
  <c r="D25" i="9"/>
  <c r="C25" i="9"/>
  <c r="N24" i="9"/>
  <c r="M24" i="9"/>
  <c r="K24" i="9"/>
  <c r="J24" i="9"/>
  <c r="I24" i="9"/>
  <c r="H24" i="9"/>
  <c r="G24" i="9"/>
  <c r="F24" i="9"/>
  <c r="E24" i="9"/>
  <c r="D24" i="9"/>
  <c r="C24" i="9"/>
  <c r="N23" i="9"/>
  <c r="M23" i="9"/>
  <c r="K23" i="9"/>
  <c r="J23" i="9"/>
  <c r="I23" i="9"/>
  <c r="H23" i="9"/>
  <c r="G23" i="9"/>
  <c r="F23" i="9"/>
  <c r="E23" i="9"/>
  <c r="D23" i="9"/>
  <c r="C23" i="9"/>
  <c r="N22" i="9"/>
  <c r="M22" i="9"/>
  <c r="K22" i="9"/>
  <c r="J22" i="9"/>
  <c r="I22" i="9"/>
  <c r="H22" i="9"/>
  <c r="G22" i="9"/>
  <c r="F22" i="9"/>
  <c r="E22" i="9"/>
  <c r="D22" i="9"/>
  <c r="C22" i="9"/>
  <c r="N21" i="9"/>
  <c r="M21" i="9"/>
  <c r="K21" i="9"/>
  <c r="J21" i="9"/>
  <c r="I21" i="9"/>
  <c r="H21" i="9"/>
  <c r="G21" i="9"/>
  <c r="F21" i="9"/>
  <c r="E21" i="9"/>
  <c r="D21" i="9"/>
  <c r="C21" i="9"/>
  <c r="N20" i="9"/>
  <c r="M20" i="9"/>
  <c r="K20" i="9"/>
  <c r="J20" i="9"/>
  <c r="H20" i="9"/>
  <c r="G20" i="9"/>
  <c r="F20" i="9"/>
  <c r="E20" i="9"/>
  <c r="D20" i="9"/>
  <c r="C20" i="9"/>
  <c r="N19" i="9"/>
  <c r="M19" i="9"/>
  <c r="K19" i="9"/>
  <c r="J19" i="9"/>
  <c r="I19" i="9"/>
  <c r="H19" i="9"/>
  <c r="G19" i="9"/>
  <c r="F19" i="9"/>
  <c r="E19" i="9"/>
  <c r="D19" i="9"/>
  <c r="C19" i="9"/>
  <c r="N18" i="9"/>
  <c r="M18" i="9"/>
  <c r="K18" i="9"/>
  <c r="J18" i="9"/>
  <c r="H18" i="9"/>
  <c r="G18" i="9"/>
  <c r="F18" i="9"/>
  <c r="E18" i="9"/>
  <c r="D18" i="9"/>
  <c r="C18" i="9"/>
  <c r="N17" i="9"/>
  <c r="M17" i="9"/>
  <c r="K17" i="9"/>
  <c r="J17" i="9"/>
  <c r="I17" i="9"/>
  <c r="H17" i="9"/>
  <c r="G17" i="9"/>
  <c r="F17" i="9"/>
  <c r="E17" i="9"/>
  <c r="D17" i="9"/>
  <c r="C17" i="9"/>
  <c r="N16" i="9"/>
  <c r="M16" i="9"/>
  <c r="K16" i="9"/>
  <c r="J16" i="9"/>
  <c r="I16" i="9"/>
  <c r="H16" i="9"/>
  <c r="G16" i="9"/>
  <c r="F16" i="9"/>
  <c r="E16" i="9"/>
  <c r="D16" i="9"/>
  <c r="C16" i="9"/>
  <c r="N15" i="9"/>
  <c r="M15" i="9"/>
  <c r="K15" i="9"/>
  <c r="J15" i="9"/>
  <c r="I15" i="9"/>
  <c r="H15" i="9"/>
  <c r="G15" i="9"/>
  <c r="F15" i="9"/>
  <c r="E15" i="9"/>
  <c r="D15" i="9"/>
  <c r="N14" i="9"/>
  <c r="M14" i="9"/>
  <c r="K14" i="9"/>
  <c r="J14" i="9"/>
  <c r="I14" i="9"/>
  <c r="H14" i="9"/>
  <c r="G14" i="9"/>
  <c r="F14" i="9"/>
  <c r="E14" i="9"/>
  <c r="D14" i="9"/>
  <c r="C14" i="9"/>
  <c r="N13" i="9"/>
  <c r="M13" i="9"/>
  <c r="K13" i="9"/>
  <c r="J13" i="9"/>
  <c r="I13" i="9"/>
  <c r="H13" i="9"/>
  <c r="F13" i="9"/>
  <c r="E13" i="9"/>
  <c r="D13" i="9"/>
  <c r="N12" i="9"/>
  <c r="M12" i="9"/>
  <c r="K12" i="9"/>
  <c r="J12" i="9"/>
  <c r="I12" i="9"/>
  <c r="H12" i="9"/>
  <c r="G12" i="9"/>
  <c r="F12" i="9"/>
  <c r="E12" i="9"/>
  <c r="D12" i="9"/>
  <c r="C12" i="9"/>
  <c r="N11" i="9"/>
  <c r="M11" i="9"/>
  <c r="K11" i="9"/>
  <c r="J11" i="9"/>
  <c r="I11" i="9"/>
  <c r="H11" i="9"/>
  <c r="G11" i="9"/>
  <c r="F11" i="9"/>
  <c r="E11" i="9"/>
  <c r="D11" i="9"/>
  <c r="C11" i="9"/>
  <c r="N10" i="9"/>
  <c r="M10" i="9"/>
  <c r="K10" i="9"/>
  <c r="J10" i="9"/>
  <c r="I10" i="9"/>
  <c r="H10" i="9"/>
  <c r="G10" i="9"/>
  <c r="F10" i="9"/>
  <c r="E10" i="9"/>
  <c r="D10" i="9"/>
  <c r="N9" i="9"/>
  <c r="M9" i="9"/>
  <c r="K9" i="9"/>
  <c r="E9" i="9"/>
  <c r="N8" i="9"/>
  <c r="M8" i="9"/>
  <c r="K8" i="9"/>
  <c r="I9" i="9" l="1"/>
  <c r="C13" i="9"/>
  <c r="G13" i="9"/>
  <c r="H34" i="9"/>
  <c r="H30" i="11"/>
  <c r="I18" i="9"/>
  <c r="I20" i="9"/>
  <c r="E34" i="9"/>
  <c r="I35" i="9"/>
  <c r="B13" i="10"/>
  <c r="J6" i="10"/>
  <c r="D9" i="9" l="1"/>
  <c r="F9" i="9"/>
  <c r="F26" i="9"/>
  <c r="C26" i="9"/>
  <c r="H9" i="9"/>
  <c r="H33" i="9"/>
  <c r="L34" i="10"/>
  <c r="K9" i="10"/>
  <c r="I34" i="9"/>
  <c r="J26" i="9"/>
  <c r="E8" i="9"/>
  <c r="J9" i="9"/>
  <c r="E33" i="9"/>
  <c r="D26" i="9"/>
  <c r="G9" i="9"/>
  <c r="F30" i="11"/>
  <c r="J33" i="9"/>
  <c r="G26" i="9"/>
  <c r="L26" i="10"/>
  <c r="G30" i="11"/>
  <c r="M7" i="10"/>
  <c r="J30" i="11"/>
  <c r="H26" i="9"/>
  <c r="F34" i="9"/>
  <c r="L9" i="10"/>
  <c r="N8" i="10"/>
  <c r="I8" i="9"/>
  <c r="B19" i="10"/>
  <c r="B20" i="10"/>
  <c r="B21" i="10"/>
  <c r="B22" i="10"/>
  <c r="B23" i="10"/>
  <c r="B24" i="10"/>
  <c r="B25" i="10"/>
  <c r="L8" i="10" l="1"/>
  <c r="J8" i="9"/>
  <c r="K8" i="10"/>
  <c r="D8" i="9"/>
  <c r="I33" i="9"/>
  <c r="N7" i="10"/>
  <c r="F33" i="9"/>
  <c r="L33" i="10"/>
  <c r="F8" i="9"/>
  <c r="G8" i="9"/>
  <c r="H8" i="9"/>
  <c r="I3" i="8"/>
  <c r="K7" i="10" l="1"/>
  <c r="L7" i="10"/>
  <c r="C21" i="11"/>
  <c r="C6" i="11"/>
  <c r="C6" i="9"/>
  <c r="B30" i="11" l="1"/>
  <c r="B29" i="11"/>
  <c r="B28" i="11"/>
  <c r="B27" i="11"/>
  <c r="B26" i="11"/>
  <c r="B25" i="11"/>
  <c r="B24" i="11"/>
  <c r="B23" i="11"/>
  <c r="B22" i="11"/>
  <c r="B21" i="11"/>
  <c r="B18" i="11"/>
  <c r="B15" i="11"/>
  <c r="B14" i="11"/>
  <c r="B13" i="11"/>
  <c r="B12" i="11"/>
  <c r="B11" i="11"/>
  <c r="B10" i="11"/>
  <c r="B9" i="11"/>
  <c r="B8" i="11"/>
  <c r="B7" i="11"/>
  <c r="B6" i="11"/>
  <c r="B3" i="11"/>
  <c r="N21" i="11"/>
  <c r="M21" i="11"/>
  <c r="L21" i="11"/>
  <c r="K21" i="11"/>
  <c r="J21" i="11"/>
  <c r="I21" i="11"/>
  <c r="H21" i="11"/>
  <c r="G21" i="11"/>
  <c r="F21" i="11"/>
  <c r="E21" i="11"/>
  <c r="D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6" i="11"/>
  <c r="M6" i="11"/>
  <c r="L6" i="11"/>
  <c r="K6" i="11"/>
  <c r="J6" i="11"/>
  <c r="I6" i="11"/>
  <c r="H6" i="11"/>
  <c r="G6" i="11"/>
  <c r="F6" i="11"/>
  <c r="E6" i="11"/>
  <c r="D6" i="11"/>
  <c r="N5" i="11"/>
  <c r="M5" i="11"/>
  <c r="L5" i="11"/>
  <c r="K5" i="11"/>
  <c r="J5" i="11"/>
  <c r="I5" i="11"/>
  <c r="H5" i="11"/>
  <c r="G5" i="11"/>
  <c r="F5" i="11"/>
  <c r="E5" i="11"/>
  <c r="D5" i="11"/>
  <c r="C5" i="11"/>
  <c r="B36" i="10"/>
  <c r="B35" i="10"/>
  <c r="B34" i="10"/>
  <c r="B33" i="10"/>
  <c r="B32" i="10"/>
  <c r="B31" i="10"/>
  <c r="B30" i="10"/>
  <c r="B29" i="10"/>
  <c r="B28" i="10"/>
  <c r="B27" i="10"/>
  <c r="B26" i="10"/>
  <c r="B18" i="10"/>
  <c r="B17" i="10"/>
  <c r="B16" i="10"/>
  <c r="B15" i="10"/>
  <c r="B14" i="10"/>
  <c r="B12" i="10"/>
  <c r="B11" i="10"/>
  <c r="B10" i="10"/>
  <c r="B9" i="10"/>
  <c r="B8" i="10"/>
  <c r="B7" i="10"/>
  <c r="B6" i="10"/>
  <c r="B3" i="10"/>
  <c r="N6" i="10"/>
  <c r="M6" i="10"/>
  <c r="L6" i="10"/>
  <c r="K6" i="10"/>
  <c r="G6" i="10"/>
  <c r="F6" i="10"/>
  <c r="E6" i="10"/>
  <c r="D6" i="10"/>
  <c r="N5" i="10"/>
  <c r="M5" i="10"/>
  <c r="L5" i="10"/>
  <c r="K5" i="10"/>
  <c r="G5" i="10"/>
  <c r="F5" i="10"/>
  <c r="E5" i="10"/>
  <c r="D5" i="10"/>
  <c r="N5" i="9"/>
  <c r="M5" i="9"/>
  <c r="L5" i="9"/>
  <c r="K5" i="9"/>
  <c r="J5" i="9"/>
  <c r="I5" i="9"/>
  <c r="H5" i="9"/>
  <c r="G5" i="9"/>
  <c r="F5" i="9"/>
  <c r="E5" i="9"/>
  <c r="D5" i="9"/>
  <c r="C5" i="9"/>
  <c r="N6" i="9"/>
  <c r="M6" i="9"/>
  <c r="L6" i="9"/>
  <c r="K6" i="9"/>
  <c r="J6" i="9"/>
  <c r="I6" i="9"/>
  <c r="H6" i="9"/>
  <c r="G6" i="9"/>
  <c r="F6" i="9"/>
  <c r="E6" i="9"/>
  <c r="D6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3" i="9"/>
  <c r="J3" i="8" l="1"/>
  <c r="H3" i="8"/>
  <c r="G3" i="8"/>
  <c r="B5" i="9" l="1"/>
  <c r="D7" i="9" l="1"/>
  <c r="J7" i="9" l="1"/>
  <c r="E7" i="9"/>
  <c r="G7" i="9"/>
  <c r="I7" i="9"/>
  <c r="N7" i="9"/>
  <c r="F7" i="9"/>
  <c r="K7" i="9"/>
  <c r="M7" i="9"/>
  <c r="H7" i="9" l="1"/>
  <c r="C10" i="9"/>
  <c r="C15" i="9"/>
  <c r="C9" i="9" l="1"/>
  <c r="C8" i="9"/>
  <c r="C7" i="9" s="1"/>
</calcChain>
</file>

<file path=xl/sharedStrings.xml><?xml version="1.0" encoding="utf-8"?>
<sst xmlns="http://schemas.openxmlformats.org/spreadsheetml/2006/main" count="478" uniqueCount="358">
  <si>
    <t>Special Data Dissemination Standard (SDDS)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</si>
  <si>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</si>
  <si>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</si>
  <si>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</si>
  <si>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</si>
  <si>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</si>
  <si>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</si>
  <si>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</si>
  <si>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</si>
  <si>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</si>
  <si>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</si>
  <si>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</si>
  <si>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</si>
  <si>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Mio CHF</t>
  </si>
  <si>
    <t>Total</t>
  </si>
  <si>
    <t>Finanzierung im Inland</t>
  </si>
  <si>
    <t>Kurzfristige Finanzierung</t>
  </si>
  <si>
    <t>Flüssige Mittel und Forderungen</t>
  </si>
  <si>
    <t>Flüssige Mittel und kurzfristige Geldanlagen</t>
  </si>
  <si>
    <t>Forderungen</t>
  </si>
  <si>
    <t>Finanzanlagen</t>
  </si>
  <si>
    <t>Kurzfristige Finanzanlagen</t>
  </si>
  <si>
    <t>Verbindlichkeiten</t>
  </si>
  <si>
    <t>Laufende Verbindlichkeiten</t>
  </si>
  <si>
    <t>Kurzfristige Finanzverbindlichkeiten</t>
  </si>
  <si>
    <t>Rückstellungen</t>
  </si>
  <si>
    <t>Kurzfristige Rückstellungen</t>
  </si>
  <si>
    <t>Rechnungsabgrenzung und Sonderrechnungen</t>
  </si>
  <si>
    <t>Aktive Rechnungsabgrenzung</t>
  </si>
  <si>
    <t>Forderungen  gegenüber zweckgebundenen 
Fondsmittel im Fremdkapital</t>
  </si>
  <si>
    <t>Passive Rechnungsabgrenzung</t>
  </si>
  <si>
    <t>Verpflichtungen für Sonderrechnungen</t>
  </si>
  <si>
    <t>Verbindlichkeiten gegenüber zweckgebundenen 
Fondsmittel im Fremdkapital</t>
  </si>
  <si>
    <t>Mittel- und Langfristige Finanzierung</t>
  </si>
  <si>
    <t>Langfristige Finanzanlagen</t>
  </si>
  <si>
    <t>Langfristige Finanzverbindlichkeiten</t>
  </si>
  <si>
    <t>Langfristige Rückstellungen</t>
  </si>
  <si>
    <t>Finanzierung im Ausland</t>
  </si>
  <si>
    <t>Schulden des Bundes</t>
  </si>
  <si>
    <t>1. Quartal</t>
  </si>
  <si>
    <t>2. Quartal</t>
  </si>
  <si>
    <t>3. Quartal</t>
  </si>
  <si>
    <t>4. Quartal</t>
  </si>
  <si>
    <t>Inland</t>
  </si>
  <si>
    <t>Kurzfristige Schulden</t>
  </si>
  <si>
    <t xml:space="preserve">Kontokorrente </t>
  </si>
  <si>
    <t>Verbindlichkeiten aus Lieferung und Leistung</t>
  </si>
  <si>
    <t>Verwaltete Stiftungen</t>
  </si>
  <si>
    <t>Banken</t>
  </si>
  <si>
    <t>Geldmarkt</t>
  </si>
  <si>
    <t>Bundeseigene Unternehmungen</t>
  </si>
  <si>
    <t>Sparkasse Bundespersonal</t>
  </si>
  <si>
    <t>Übrige kurzfristige Finanzverbindlichkeiten</t>
  </si>
  <si>
    <t>Eidg. Technische Hochschulen ETH</t>
  </si>
  <si>
    <t>Mittel- und Langfristige Schulden</t>
  </si>
  <si>
    <t>Schatzanweisungen</t>
  </si>
  <si>
    <t>Anleihen</t>
  </si>
  <si>
    <t>Übrige mittel- und langfristige Schulden</t>
  </si>
  <si>
    <t>Kontokorrente</t>
  </si>
  <si>
    <t>Aufwandarten</t>
  </si>
  <si>
    <t>Total Aufwand (ohne LV)</t>
  </si>
  <si>
    <t>Personalaufwand</t>
  </si>
  <si>
    <t>Rüstungsaufwand</t>
  </si>
  <si>
    <t>Abschreibungen auf dem Verwaltungsvermögen</t>
  </si>
  <si>
    <t>Finanzaufwand</t>
  </si>
  <si>
    <t>Einlagen in zweckgebundene Fondsmittel im Fremdkapital</t>
  </si>
  <si>
    <t>Transferaufwand</t>
  </si>
  <si>
    <t>Ausserordentlicher Aufwand</t>
  </si>
  <si>
    <t>Ertragsarten</t>
  </si>
  <si>
    <t>Total Ertrag (ohne LV)</t>
  </si>
  <si>
    <t>Fiskalertrag</t>
  </si>
  <si>
    <t>Regalien und Konzessionen</t>
  </si>
  <si>
    <t>Entgelte</t>
  </si>
  <si>
    <t>Verschiedener Ertrag</t>
  </si>
  <si>
    <t>Finanzertrag</t>
  </si>
  <si>
    <t>Entnahmen aus zweckgebundenen Fondsmittel im Fremdkapital</t>
  </si>
  <si>
    <t>Ausserordentlicher Ertrag</t>
  </si>
  <si>
    <t>Financement</t>
  </si>
  <si>
    <t>Janvier</t>
  </si>
  <si>
    <t>Février</t>
  </si>
  <si>
    <t xml:space="preserve">Mars </t>
  </si>
  <si>
    <t>Avril</t>
  </si>
  <si>
    <t xml:space="preserve">Juin </t>
  </si>
  <si>
    <t>Juillet</t>
  </si>
  <si>
    <t>Août</t>
  </si>
  <si>
    <t>Septembre</t>
  </si>
  <si>
    <t>Octobre</t>
  </si>
  <si>
    <t>Novembre</t>
  </si>
  <si>
    <t>Décembre</t>
  </si>
  <si>
    <t>Financement à l'intérieur</t>
  </si>
  <si>
    <t>Financement à court terme</t>
  </si>
  <si>
    <t>Disponibilités et créances</t>
  </si>
  <si>
    <t>Disponibilités et placements à court terme</t>
  </si>
  <si>
    <t>Créances</t>
  </si>
  <si>
    <t>Placements</t>
  </si>
  <si>
    <t>Placements financiers à court terme</t>
  </si>
  <si>
    <t>Engagements courants et financiers</t>
  </si>
  <si>
    <t>Engagements courants</t>
  </si>
  <si>
    <t>Engagements financiers à court terme</t>
  </si>
  <si>
    <t>Provisions</t>
  </si>
  <si>
    <t>Provisions à court terme</t>
  </si>
  <si>
    <t>Comptes de régularisation et comptes spéciaux</t>
  </si>
  <si>
    <t>Comptes de régularisation d'actif</t>
  </si>
  <si>
    <t>Créances envers fonds affectés enregistrées sous
capitaux de tiers</t>
  </si>
  <si>
    <t>Comptes de régularisation de passif</t>
  </si>
  <si>
    <t>Engagements envers des comptes spéciaux</t>
  </si>
  <si>
    <t>Engagements envers fonds affectés enregistrées sous
capitaux de tiers</t>
  </si>
  <si>
    <t>Financement à moyen et long terme</t>
  </si>
  <si>
    <t>Placements financiers à long terme</t>
  </si>
  <si>
    <t>Engagements financiers</t>
  </si>
  <si>
    <t>Engagements financiers à long terme</t>
  </si>
  <si>
    <t>Provisions à long terme</t>
  </si>
  <si>
    <t>Financement à l'étranger</t>
  </si>
  <si>
    <t>Dette de la Confédération</t>
  </si>
  <si>
    <t>1er trim.</t>
  </si>
  <si>
    <t>2e trim.</t>
  </si>
  <si>
    <t>3e trim.</t>
  </si>
  <si>
    <t>4e trim.</t>
  </si>
  <si>
    <t>Intérieur</t>
  </si>
  <si>
    <t>Dettes à court terme</t>
  </si>
  <si>
    <t>Comptes courants (CC)</t>
  </si>
  <si>
    <t>Engagements résult. de ventes et de prest.de serv.</t>
  </si>
  <si>
    <t>Fondations en gérance</t>
  </si>
  <si>
    <t>Banques</t>
  </si>
  <si>
    <t>Marché monétaire</t>
  </si>
  <si>
    <t>Entreprises de la Confédération</t>
  </si>
  <si>
    <t>Caisse d'épargne du personnel fédéral</t>
  </si>
  <si>
    <t>Autres engagements financiers à court terme</t>
  </si>
  <si>
    <t>Ecoles polytechniques fédérales EPF</t>
  </si>
  <si>
    <t>Dettes à moyen et long termes</t>
  </si>
  <si>
    <t>Bons du Trésor</t>
  </si>
  <si>
    <t>Emprunts</t>
  </si>
  <si>
    <t>Autres dettes à moyen et long termes</t>
  </si>
  <si>
    <t>Etranger</t>
  </si>
  <si>
    <t>Total des charges</t>
  </si>
  <si>
    <t>Charges de personnel</t>
  </si>
  <si>
    <t>Charges d'armement</t>
  </si>
  <si>
    <t>Amortissements du patrimoine administratif</t>
  </si>
  <si>
    <t>Charges financières</t>
  </si>
  <si>
    <t>Attrib. à fonds affectés enreg.sous cap.de tiers</t>
  </si>
  <si>
    <t>Charges de transfert</t>
  </si>
  <si>
    <t>Charges extraordinaires</t>
  </si>
  <si>
    <t>Total des revenus</t>
  </si>
  <si>
    <t>Revenus fiscaux</t>
  </si>
  <si>
    <t>Patentes et concessions</t>
  </si>
  <si>
    <t>Taxes</t>
  </si>
  <si>
    <t>Revenus divers</t>
  </si>
  <si>
    <t>Revenus financiers</t>
  </si>
  <si>
    <t>Prélèvem. de fonds affectés enreg.sous cap.de tiers</t>
  </si>
  <si>
    <t>Revenus  extraordinaires</t>
  </si>
  <si>
    <t>Excédent de revenus +/de charges -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</si>
  <si>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</si>
  <si>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</si>
  <si>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</si>
  <si>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</si>
  <si>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</si>
  <si>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</si>
  <si>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</si>
  <si>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</si>
  <si>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Domestic</t>
  </si>
  <si>
    <t>Short-term</t>
  </si>
  <si>
    <t>Currency and deposits</t>
  </si>
  <si>
    <t>Liquid Funds</t>
  </si>
  <si>
    <t>Receivables</t>
  </si>
  <si>
    <t>Securities other than shares</t>
  </si>
  <si>
    <t>Short-term investments</t>
  </si>
  <si>
    <t>Loans and current liabilities</t>
  </si>
  <si>
    <t>Current liabilities</t>
  </si>
  <si>
    <t xml:space="preserve">Short-term debt </t>
  </si>
  <si>
    <t>Insurance technical reserves</t>
  </si>
  <si>
    <t>Short-term reserves</t>
  </si>
  <si>
    <t>Other accounts receivables</t>
  </si>
  <si>
    <t>Accounts paid in advance</t>
  </si>
  <si>
    <t>Accounts receivable from committed funds</t>
  </si>
  <si>
    <t>Accounts received in advance</t>
  </si>
  <si>
    <t>Liabilities for special accounts</t>
  </si>
  <si>
    <t>Amounts owed to committed funds</t>
  </si>
  <si>
    <t>Medium- and long-term</t>
  </si>
  <si>
    <t>Long-term investments</t>
  </si>
  <si>
    <t>Loans</t>
  </si>
  <si>
    <t xml:space="preserve">Long-term debt </t>
  </si>
  <si>
    <t>Long-term reserves</t>
  </si>
  <si>
    <t>Foreign</t>
  </si>
  <si>
    <t>Central Government Debt</t>
  </si>
  <si>
    <t>1. Quarter</t>
  </si>
  <si>
    <t>2. Quarter</t>
  </si>
  <si>
    <t>3. Quarter</t>
  </si>
  <si>
    <t>4. Quarter</t>
  </si>
  <si>
    <t>Current accounts</t>
  </si>
  <si>
    <t>Trade payables</t>
  </si>
  <si>
    <t>Administrated trusts</t>
  </si>
  <si>
    <t>Banks</t>
  </si>
  <si>
    <t>Money market</t>
  </si>
  <si>
    <t>Central government enterprises</t>
  </si>
  <si>
    <t>Central government personel savings accounts</t>
  </si>
  <si>
    <t>Other short-term debt</t>
  </si>
  <si>
    <t>Swiss Federal Institutes of Technology</t>
  </si>
  <si>
    <t>Treasury bills</t>
  </si>
  <si>
    <t xml:space="preserve">Bonds </t>
  </si>
  <si>
    <t>Other medium- and long-term debt</t>
  </si>
  <si>
    <t>External</t>
  </si>
  <si>
    <t>Total expenses</t>
  </si>
  <si>
    <t>Wages and salaries</t>
  </si>
  <si>
    <t>Expenses on military goods &amp; services</t>
  </si>
  <si>
    <t>Depreciation and amortisation of administrative assets</t>
  </si>
  <si>
    <t>Financial expenses</t>
  </si>
  <si>
    <t>Committed Funds</t>
  </si>
  <si>
    <t>Transfer payments</t>
  </si>
  <si>
    <t>Extraordinary expense</t>
  </si>
  <si>
    <t>Total revenue</t>
  </si>
  <si>
    <t>Tax revenue</t>
  </si>
  <si>
    <t>Regales and concessions</t>
  </si>
  <si>
    <t>Administrative fees and charges</t>
  </si>
  <si>
    <t>Various revenue</t>
  </si>
  <si>
    <t>Financial revenue</t>
  </si>
  <si>
    <t>Extraordinary revenue</t>
  </si>
  <si>
    <t>Deficit - / Surplus +</t>
  </si>
  <si>
    <t>Ertrags- (+) / Aufwandüberschuss (-)</t>
  </si>
  <si>
    <t>Charges</t>
  </si>
  <si>
    <t>Revenus</t>
  </si>
  <si>
    <t>Revenue</t>
  </si>
  <si>
    <t>Expenses</t>
  </si>
  <si>
    <t>Übrige laufende Verbindlichkeiten</t>
  </si>
  <si>
    <t>01.01.</t>
  </si>
  <si>
    <t>Negative Wiederbeschaffungswerte</t>
  </si>
  <si>
    <t>Autres engagements courants</t>
  </si>
  <si>
    <t>Valeurs de remplacement négatives</t>
  </si>
  <si>
    <t>Other Current liabilities</t>
  </si>
  <si>
    <t>Ausland</t>
  </si>
  <si>
    <t>Financing</t>
  </si>
  <si>
    <t>Sach- und Betriebsaufwand</t>
  </si>
  <si>
    <t>Charges biens et serv., charges exploitat.</t>
  </si>
  <si>
    <t>Material- and operating expenses</t>
  </si>
  <si>
    <t>Finanzierung</t>
  </si>
  <si>
    <t>Bundeshaushalt gemäss SDDS</t>
  </si>
  <si>
    <t>Finances fédérales selon SDDS</t>
  </si>
  <si>
    <t>Finanze federali conformemente allo SDDS</t>
  </si>
  <si>
    <t>Special Data Dissemination Standard des Internationalen Währungsfonds (SDDS)</t>
  </si>
  <si>
    <t>Wählen Sie bitte Ihre Sprache</t>
  </si>
  <si>
    <t>Choisissez votre langue s.v.p.</t>
  </si>
  <si>
    <t>Please choose your language</t>
  </si>
  <si>
    <t>Language</t>
  </si>
  <si>
    <t>Deutsch</t>
  </si>
  <si>
    <t>D</t>
  </si>
  <si>
    <t>Français</t>
  </si>
  <si>
    <t>F</t>
  </si>
  <si>
    <t>English</t>
  </si>
  <si>
    <t>E</t>
  </si>
  <si>
    <t>Italiano</t>
  </si>
  <si>
    <t>I</t>
  </si>
  <si>
    <t xml:space="preserve">negative replacement values </t>
  </si>
  <si>
    <t>Selezionare la vostra lingua p.f.</t>
  </si>
  <si>
    <t>Finanziamento</t>
  </si>
  <si>
    <t>Mio. CHF</t>
  </si>
  <si>
    <t>Totale</t>
  </si>
  <si>
    <t>Finanziamento in Svizzera</t>
  </si>
  <si>
    <t>Finanziamento a breve termine</t>
  </si>
  <si>
    <t>Liquidità e crediti</t>
  </si>
  <si>
    <t>Liquidità e investimenti di denaro a breve termine</t>
  </si>
  <si>
    <t>Crediti</t>
  </si>
  <si>
    <t>Investimenti finanziari</t>
  </si>
  <si>
    <t>Investimenti finanziari a breve termine</t>
  </si>
  <si>
    <t>Impegni</t>
  </si>
  <si>
    <t>Impegni correnti</t>
  </si>
  <si>
    <t>Impegni finanziari a breve termine</t>
  </si>
  <si>
    <t>Accantonamenti</t>
  </si>
  <si>
    <t>Accantonamenti a breve termine</t>
  </si>
  <si>
    <t>Delimitazione contabile e conti speciali</t>
  </si>
  <si>
    <t>Delimitazione contabile attiva</t>
  </si>
  <si>
    <t>Crediti verso fondi a destinazione vincolata nel capitale di terzi</t>
  </si>
  <si>
    <t>Delimitazione contabile passiva</t>
  </si>
  <si>
    <t>Impegni per conti speciali</t>
  </si>
  <si>
    <t>Impegni verso fondi a destinazione vincolata nel capitale di terzi</t>
  </si>
  <si>
    <t>Finanziamento a medio e lungo termine</t>
  </si>
  <si>
    <t>Investimenti finanziari a lungo termine</t>
  </si>
  <si>
    <t xml:space="preserve">Impegni </t>
  </si>
  <si>
    <t>Impegni finanziari a lungo termine</t>
  </si>
  <si>
    <t>Accantonamenti a lungo termine</t>
  </si>
  <si>
    <t>Finanziamento all'estero</t>
  </si>
  <si>
    <t>Debito della Confederazione</t>
  </si>
  <si>
    <t>Svizzera</t>
  </si>
  <si>
    <t>Debito a breve termine</t>
  </si>
  <si>
    <t>Conti correnti</t>
  </si>
  <si>
    <t>Impegni da forniture e prestazioni</t>
  </si>
  <si>
    <t>Fondazioni amministrate</t>
  </si>
  <si>
    <t>Rimanenti impegni correnti</t>
  </si>
  <si>
    <t>Banche</t>
  </si>
  <si>
    <t>Mercato monetario</t>
  </si>
  <si>
    <t>Imprese della Confederazione</t>
  </si>
  <si>
    <t>Cassa di risparmio del personale federale</t>
  </si>
  <si>
    <t>Valore negativo di sostituzione</t>
  </si>
  <si>
    <t>Rimanenti impegni finanziari a breve termine</t>
  </si>
  <si>
    <t>Debito a medio e lungo termine</t>
  </si>
  <si>
    <t>Buoni del Tesoro</t>
  </si>
  <si>
    <t>Prestiti</t>
  </si>
  <si>
    <t>Politecnici federali</t>
  </si>
  <si>
    <t>Rimanente debito a medio e lungo termine</t>
  </si>
  <si>
    <t>Estero</t>
  </si>
  <si>
    <t>Tipi di spese</t>
  </si>
  <si>
    <t>Totale spese (senza CP)</t>
  </si>
  <si>
    <t>Spese per il personale</t>
  </si>
  <si>
    <t>Spese per beni e servizi e spese d'esercizio</t>
  </si>
  <si>
    <t>Spese per l'armamento</t>
  </si>
  <si>
    <t>Ammortamenti sui beni amministrativi</t>
  </si>
  <si>
    <t>Spese finanziarie</t>
  </si>
  <si>
    <t>Versamenti in fondi a destinazione vincolata nel capitale di terzi</t>
  </si>
  <si>
    <t>Spese di riversamento</t>
  </si>
  <si>
    <t>Spese straordinarie</t>
  </si>
  <si>
    <t>Tipi di ricavi</t>
  </si>
  <si>
    <t>Totale ricavi (senza CP)</t>
  </si>
  <si>
    <t>Gettito fiscale</t>
  </si>
  <si>
    <t>Regalie e concessioni</t>
  </si>
  <si>
    <t>Ricavi e tasse</t>
  </si>
  <si>
    <t>Ricavi diversi</t>
  </si>
  <si>
    <t>Ricavi finanziari</t>
  </si>
  <si>
    <t>Prelevamenti da fondi a destinazione vincolata nel capitale di terzi</t>
  </si>
  <si>
    <t>Ricavi straordinari</t>
  </si>
  <si>
    <t>Eccedenza di ricavi (+) / di spese (-)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</si>
  <si>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</si>
  <si>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</si>
  <si>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</si>
  <si>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</si>
  <si>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</si>
  <si>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</si>
  <si>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</si>
  <si>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</si>
  <si>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</si>
  <si>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</si>
  <si>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</si>
  <si>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1° sem.</t>
  </si>
  <si>
    <t>2° sem.</t>
  </si>
  <si>
    <t>3° sem.</t>
  </si>
  <si>
    <t>4° sem.</t>
  </si>
  <si>
    <t>1) Dal novembre 2013 le Passività di natura fiscale e doganale sono esposte separatamente</t>
  </si>
  <si>
    <t>1) Since November 2013, tax and customs liabilities are shown separately</t>
  </si>
  <si>
    <t>1) Ab November 2013 sind die Steuer und Zollverbindlichkeiten separat ausgewiesen</t>
  </si>
  <si>
    <t>1) Depuis novembre 2013, les engagements fiscaux et douaniers sont montrés séparément</t>
  </si>
  <si>
    <t>Bundeseigene Sozialversicherungen</t>
  </si>
  <si>
    <t>Verwaltete Mittel Dritter</t>
  </si>
  <si>
    <t>Assicurazioni sociali della Confederazione</t>
  </si>
  <si>
    <t>Assurances sociales de la Confédération</t>
  </si>
  <si>
    <t>Federal government social insurance</t>
  </si>
  <si>
    <t>Bonds</t>
  </si>
  <si>
    <t>Mezzi di terzi gestiti</t>
  </si>
  <si>
    <t>Fonds de tiers en gérance</t>
  </si>
  <si>
    <t>Third-party funds under management</t>
  </si>
  <si>
    <t>1) Restatement per 1.1.2017</t>
  </si>
  <si>
    <t>1) Retraitement 01/01/2017</t>
  </si>
  <si>
    <t>1) Restatement 2017/01/01</t>
  </si>
  <si>
    <t>1) Restatement as of 1 January 2017</t>
  </si>
  <si>
    <t>1) Nach Revision der Staatsrechnung 2017</t>
  </si>
  <si>
    <t>1) Après révision du comptes d'État 2017</t>
  </si>
  <si>
    <t>1) After Revision of state financial statements 2017</t>
  </si>
  <si>
    <t>1) Dopo la revisione del Consuntivo 2017</t>
  </si>
  <si>
    <t>Steuer- und Zollverbindlichkeiten</t>
  </si>
  <si>
    <t>Engagements fiscaux et douaniers</t>
  </si>
  <si>
    <t>Tax and customs liabilities</t>
  </si>
  <si>
    <t>Passività di natura fiscale e doganale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</si>
</sst>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_ * #,##0.00_ ;_ * \-#,##0.00_ ;_ * &quot;-&quot;_ ;_ @_ 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1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4" fontId="13" fillId="2" borderId="1" applyNumberFormat="0" applyProtection="0">
      <alignment vertical="center"/>
    </xf>
    <xf numFmtId="0" fontId="1" fillId="3" borderId="1" applyNumberFormat="0" applyProtection="0">
      <alignment horizontal="left" vertical="center" indent="1"/>
    </xf>
    <xf numFmtId="0" fontId="1" fillId="4" borderId="1" applyNumberFormat="0" applyProtection="0">
      <alignment horizontal="left" vertical="center" indent="1"/>
    </xf>
    <xf numFmtId="4" fontId="12" fillId="5" borderId="1" applyNumberFormat="0" applyProtection="0">
      <alignment horizontal="right" vertical="center"/>
    </xf>
    <xf numFmtId="0" fontId="2" fillId="0" borderId="0">
      <alignment vertical="top"/>
    </xf>
    <xf numFmtId="0" fontId="1" fillId="0" borderId="0"/>
    <xf numFmtId="4" fontId="21" fillId="6" borderId="1" applyNumberFormat="0" applyProtection="0">
      <alignment vertical="center"/>
    </xf>
    <xf numFmtId="4" fontId="11" fillId="6" borderId="1" applyNumberFormat="0" applyProtection="0">
      <alignment horizontal="left" vertical="center" indent="1"/>
    </xf>
    <xf numFmtId="0" fontId="11" fillId="6" borderId="1" applyNumberFormat="0" applyProtection="0">
      <alignment horizontal="left" vertical="top" indent="1"/>
    </xf>
    <xf numFmtId="4" fontId="11" fillId="3" borderId="0" applyNumberFormat="0" applyProtection="0">
      <alignment horizontal="left" vertical="center" indent="1"/>
    </xf>
    <xf numFmtId="4" fontId="10" fillId="7" borderId="1" applyNumberFormat="0" applyProtection="0">
      <alignment horizontal="right" vertical="center"/>
    </xf>
    <xf numFmtId="4" fontId="10" fillId="8" borderId="1" applyNumberFormat="0" applyProtection="0">
      <alignment horizontal="right" vertical="center"/>
    </xf>
    <xf numFmtId="4" fontId="10" fillId="9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14" borderId="1" applyNumberFormat="0" applyProtection="0">
      <alignment horizontal="right" vertical="center"/>
    </xf>
    <xf numFmtId="4" fontId="10" fillId="15" borderId="1" applyNumberFormat="0" applyProtection="0">
      <alignment horizontal="right" vertical="center"/>
    </xf>
    <xf numFmtId="4" fontId="11" fillId="16" borderId="15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4" fontId="22" fillId="17" borderId="0" applyNumberFormat="0" applyProtection="0">
      <alignment horizontal="left" vertical="center" indent="1"/>
    </xf>
    <xf numFmtId="4" fontId="22" fillId="17" borderId="0" applyNumberFormat="0" applyProtection="0">
      <alignment horizontal="left" vertical="center" indent="1"/>
    </xf>
    <xf numFmtId="4" fontId="10" fillId="18" borderId="1" applyNumberFormat="0" applyProtection="0">
      <alignment horizontal="right" vertical="center"/>
    </xf>
    <xf numFmtId="4" fontId="10" fillId="5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top" indent="1"/>
    </xf>
    <xf numFmtId="0" fontId="1" fillId="17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3" borderId="1" applyNumberFormat="0" applyProtection="0">
      <alignment horizontal="left" vertical="top" indent="1"/>
    </xf>
    <xf numFmtId="0" fontId="1" fillId="4" borderId="1" applyNumberFormat="0" applyProtection="0">
      <alignment horizontal="left" vertical="center" indent="1"/>
    </xf>
    <xf numFmtId="0" fontId="1" fillId="4" borderId="1" applyNumberFormat="0" applyProtection="0">
      <alignment horizontal="left" vertical="top" indent="1"/>
    </xf>
    <xf numFmtId="0" fontId="1" fillId="4" borderId="1" applyNumberFormat="0" applyProtection="0">
      <alignment horizontal="left" vertical="top" indent="1"/>
    </xf>
    <xf numFmtId="0" fontId="1" fillId="19" borderId="1" applyNumberFormat="0" applyProtection="0">
      <alignment horizontal="left" vertical="center" indent="1"/>
    </xf>
    <xf numFmtId="0" fontId="1" fillId="19" borderId="1" applyNumberFormat="0" applyProtection="0">
      <alignment horizontal="left" vertical="center" indent="1"/>
    </xf>
    <xf numFmtId="0" fontId="1" fillId="19" borderId="1" applyNumberFormat="0" applyProtection="0">
      <alignment horizontal="left" vertical="top" indent="1"/>
    </xf>
    <xf numFmtId="0" fontId="1" fillId="19" borderId="1" applyNumberFormat="0" applyProtection="0">
      <alignment horizontal="left" vertical="top" indent="1"/>
    </xf>
    <xf numFmtId="4" fontId="10" fillId="20" borderId="1" applyNumberFormat="0" applyProtection="0">
      <alignment vertical="center"/>
    </xf>
    <xf numFmtId="4" fontId="23" fillId="20" borderId="1" applyNumberFormat="0" applyProtection="0">
      <alignment vertical="center"/>
    </xf>
    <xf numFmtId="4" fontId="10" fillId="20" borderId="1" applyNumberFormat="0" applyProtection="0">
      <alignment horizontal="left" vertical="center" indent="1"/>
    </xf>
    <xf numFmtId="0" fontId="10" fillId="20" borderId="1" applyNumberFormat="0" applyProtection="0">
      <alignment horizontal="left" vertical="top" indent="1"/>
    </xf>
    <xf numFmtId="4" fontId="23" fillId="5" borderId="1" applyNumberFormat="0" applyProtection="0">
      <alignment horizontal="right" vertical="center"/>
    </xf>
    <xf numFmtId="4" fontId="10" fillId="18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4" fontId="24" fillId="21" borderId="0" applyNumberFormat="0" applyProtection="0">
      <alignment horizontal="left" vertical="center" indent="1"/>
    </xf>
    <xf numFmtId="4" fontId="24" fillId="21" borderId="0" applyNumberFormat="0" applyProtection="0">
      <alignment horizontal="left" vertical="center" indent="1"/>
    </xf>
    <xf numFmtId="4" fontId="25" fillId="5" borderId="1" applyNumberFormat="0" applyProtection="0">
      <alignment horizontal="right" vertical="center"/>
    </xf>
    <xf numFmtId="0" fontId="27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2" fillId="0" borderId="0" xfId="6">
      <alignment vertical="top"/>
    </xf>
    <xf numFmtId="0" fontId="19" fillId="0" borderId="0" xfId="6" applyFont="1" applyAlignment="1">
      <alignment vertical="top"/>
    </xf>
    <xf numFmtId="0" fontId="20" fillId="0" borderId="0" xfId="6" applyFont="1" applyAlignment="1">
      <alignment vertical="top"/>
    </xf>
    <xf numFmtId="0" fontId="4" fillId="0" borderId="0" xfId="6" applyFont="1">
      <alignment vertical="top"/>
    </xf>
    <xf numFmtId="0" fontId="26" fillId="0" borderId="0" xfId="6" applyFont="1">
      <alignment vertical="top"/>
    </xf>
    <xf numFmtId="0" fontId="2" fillId="0" borderId="0" xfId="6" applyAlignment="1">
      <alignment vertical="top"/>
    </xf>
    <xf numFmtId="0" fontId="2" fillId="0" borderId="0" xfId="54" applyFont="1" applyProtection="1">
      <alignment vertical="top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3" fontId="0" fillId="0" borderId="0" xfId="0" applyNumberFormat="1" applyFill="1" applyProtection="1">
      <protection locked="0"/>
    </xf>
    <xf numFmtId="0" fontId="10" fillId="0" borderId="0" xfId="0" applyFont="1" applyFill="1" applyProtection="1"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41" fontId="0" fillId="0" borderId="0" xfId="0" applyNumberFormat="1" applyFill="1" applyProtection="1">
      <protection locked="0"/>
    </xf>
    <xf numFmtId="43" fontId="10" fillId="0" borderId="0" xfId="0" applyNumberFormat="1" applyFont="1" applyFill="1" applyProtection="1">
      <protection locked="0"/>
    </xf>
    <xf numFmtId="0" fontId="8" fillId="0" borderId="0" xfId="0" applyFont="1" applyFill="1" applyBorder="1" applyProtection="1">
      <protection locked="0"/>
    </xf>
    <xf numFmtId="0" fontId="17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4" fontId="17" fillId="0" borderId="0" xfId="0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0" borderId="0" xfId="0" applyFont="1" applyFill="1" applyProtection="1">
      <protection hidden="1"/>
    </xf>
    <xf numFmtId="0" fontId="6" fillId="0" borderId="2" xfId="0" applyFont="1" applyFill="1" applyBorder="1" applyProtection="1">
      <protection hidden="1"/>
    </xf>
    <xf numFmtId="0" fontId="6" fillId="0" borderId="5" xfId="0" applyFont="1" applyFill="1" applyBorder="1" applyProtection="1">
      <protection hidden="1"/>
    </xf>
    <xf numFmtId="0" fontId="6" fillId="0" borderId="6" xfId="0" applyFont="1" applyFill="1" applyBorder="1" applyProtection="1">
      <protection hidden="1"/>
    </xf>
    <xf numFmtId="0" fontId="6" fillId="0" borderId="7" xfId="0" applyFont="1" applyFill="1" applyBorder="1" applyProtection="1">
      <protection hidden="1"/>
    </xf>
    <xf numFmtId="0" fontId="6" fillId="0" borderId="7" xfId="0" applyFont="1" applyFill="1" applyBorder="1" applyAlignment="1" applyProtection="1">
      <alignment horizontal="left" indent="1"/>
      <protection hidden="1"/>
    </xf>
    <xf numFmtId="0" fontId="8" fillId="0" borderId="7" xfId="0" applyFont="1" applyFill="1" applyBorder="1" applyAlignment="1" applyProtection="1">
      <alignment horizontal="left" indent="2"/>
      <protection hidden="1"/>
    </xf>
    <xf numFmtId="0" fontId="0" fillId="0" borderId="7" xfId="0" applyFill="1" applyBorder="1" applyAlignment="1" applyProtection="1">
      <alignment horizontal="left" indent="3"/>
      <protection hidden="1"/>
    </xf>
    <xf numFmtId="0" fontId="7" fillId="0" borderId="7" xfId="0" applyFont="1" applyFill="1" applyBorder="1" applyAlignment="1" applyProtection="1">
      <alignment horizontal="left" indent="3"/>
      <protection hidden="1"/>
    </xf>
    <xf numFmtId="0" fontId="1" fillId="0" borderId="7" xfId="0" applyFont="1" applyFill="1" applyBorder="1" applyAlignment="1" applyProtection="1">
      <alignment horizontal="left" indent="3"/>
      <protection hidden="1"/>
    </xf>
    <xf numFmtId="0" fontId="1" fillId="0" borderId="10" xfId="0" applyFont="1" applyFill="1" applyBorder="1" applyAlignment="1" applyProtection="1">
      <alignment horizontal="left" indent="3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" fillId="0" borderId="7" xfId="0" applyFont="1" applyFill="1" applyBorder="1" applyAlignment="1" applyProtection="1">
      <alignment horizontal="left" indent="2"/>
      <protection hidden="1"/>
    </xf>
    <xf numFmtId="0" fontId="1" fillId="0" borderId="5" xfId="0" applyFont="1" applyFill="1" applyBorder="1" applyAlignment="1" applyProtection="1">
      <alignment horizontal="left" indent="3"/>
      <protection hidden="1"/>
    </xf>
    <xf numFmtId="14" fontId="6" fillId="0" borderId="8" xfId="0" applyNumberFormat="1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left" indent="1"/>
      <protection hidden="1"/>
    </xf>
    <xf numFmtId="0" fontId="7" fillId="0" borderId="5" xfId="0" applyFont="1" applyFill="1" applyBorder="1" applyAlignment="1" applyProtection="1">
      <alignment horizontal="left" indent="1"/>
      <protection hidden="1"/>
    </xf>
    <xf numFmtId="0" fontId="14" fillId="0" borderId="8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Alignment="1" applyProtection="1">
      <alignment horizontal="right"/>
      <protection hidden="1"/>
    </xf>
    <xf numFmtId="0" fontId="18" fillId="0" borderId="0" xfId="0" applyFont="1" applyFill="1" applyProtection="1">
      <protection hidden="1"/>
    </xf>
    <xf numFmtId="43" fontId="0" fillId="0" borderId="0" xfId="0" applyNumberFormat="1" applyFill="1" applyProtection="1">
      <protection hidden="1"/>
    </xf>
    <xf numFmtId="41" fontId="1" fillId="0" borderId="0" xfId="0" applyNumberFormat="1" applyFont="1" applyFill="1" applyProtection="1">
      <protection hidden="1"/>
    </xf>
    <xf numFmtId="164" fontId="1" fillId="0" borderId="0" xfId="0" applyNumberFormat="1" applyFont="1" applyFill="1" applyProtection="1">
      <protection hidden="1"/>
    </xf>
    <xf numFmtId="0" fontId="10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4" fontId="0" fillId="0" borderId="0" xfId="0" applyNumberFormat="1" applyFill="1" applyAlignment="1" applyProtection="1">
      <alignment horizontal="right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41" fontId="6" fillId="0" borderId="12" xfId="0" applyNumberFormat="1" applyFont="1" applyFill="1" applyBorder="1" applyProtection="1">
      <protection hidden="1"/>
    </xf>
    <xf numFmtId="41" fontId="6" fillId="0" borderId="6" xfId="0" applyNumberFormat="1" applyFont="1" applyFill="1" applyBorder="1" applyProtection="1">
      <protection hidden="1"/>
    </xf>
    <xf numFmtId="41" fontId="6" fillId="0" borderId="11" xfId="0" applyNumberFormat="1" applyFont="1" applyFill="1" applyBorder="1" applyProtection="1">
      <protection hidden="1"/>
    </xf>
    <xf numFmtId="41" fontId="6" fillId="0" borderId="13" xfId="0" applyNumberFormat="1" applyFont="1" applyFill="1" applyBorder="1" applyProtection="1">
      <protection hidden="1"/>
    </xf>
    <xf numFmtId="41" fontId="6" fillId="0" borderId="7" xfId="0" applyNumberFormat="1" applyFont="1" applyFill="1" applyBorder="1" applyProtection="1">
      <protection hidden="1"/>
    </xf>
    <xf numFmtId="41" fontId="6" fillId="0" borderId="14" xfId="0" applyNumberFormat="1" applyFont="1" applyFill="1" applyBorder="1" applyProtection="1">
      <protection hidden="1"/>
    </xf>
    <xf numFmtId="41" fontId="6" fillId="0" borderId="13" xfId="1" applyNumberFormat="1" applyFont="1" applyFill="1" applyBorder="1" applyProtection="1">
      <protection hidden="1"/>
    </xf>
    <xf numFmtId="41" fontId="6" fillId="0" borderId="7" xfId="1" applyNumberFormat="1" applyFont="1" applyFill="1" applyBorder="1" applyProtection="1">
      <protection hidden="1"/>
    </xf>
    <xf numFmtId="41" fontId="6" fillId="0" borderId="14" xfId="1" applyNumberFormat="1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41" fontId="15" fillId="0" borderId="13" xfId="1" applyNumberFormat="1" applyFont="1" applyFill="1" applyBorder="1" applyAlignment="1" applyProtection="1">
      <alignment horizontal="right"/>
      <protection hidden="1"/>
    </xf>
    <xf numFmtId="41" fontId="8" fillId="0" borderId="13" xfId="1" applyNumberFormat="1" applyFont="1" applyFill="1" applyBorder="1" applyAlignment="1" applyProtection="1">
      <alignment horizontal="right"/>
      <protection hidden="1"/>
    </xf>
    <xf numFmtId="41" fontId="15" fillId="0" borderId="7" xfId="1" applyNumberFormat="1" applyFont="1" applyFill="1" applyBorder="1" applyAlignment="1" applyProtection="1">
      <alignment horizontal="right"/>
      <protection hidden="1"/>
    </xf>
    <xf numFmtId="41" fontId="15" fillId="0" borderId="14" xfId="1" applyNumberFormat="1" applyFont="1" applyFill="1" applyBorder="1" applyAlignment="1" applyProtection="1">
      <alignment horizontal="right"/>
      <protection hidden="1"/>
    </xf>
    <xf numFmtId="41" fontId="7" fillId="0" borderId="13" xfId="1" applyNumberFormat="1" applyFont="1" applyFill="1" applyBorder="1" applyAlignment="1" applyProtection="1">
      <alignment horizontal="right"/>
      <protection hidden="1"/>
    </xf>
    <xf numFmtId="41" fontId="7" fillId="0" borderId="7" xfId="1" applyNumberFormat="1" applyFont="1" applyFill="1" applyBorder="1" applyAlignment="1" applyProtection="1">
      <alignment horizontal="right"/>
      <protection hidden="1"/>
    </xf>
    <xf numFmtId="41" fontId="7" fillId="0" borderId="14" xfId="1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ill="1" applyProtection="1">
      <protection hidden="1"/>
    </xf>
    <xf numFmtId="41" fontId="8" fillId="0" borderId="13" xfId="1" applyNumberFormat="1" applyFont="1" applyFill="1" applyBorder="1" applyProtection="1">
      <protection hidden="1"/>
    </xf>
    <xf numFmtId="41" fontId="8" fillId="0" borderId="7" xfId="1" applyNumberFormat="1" applyFont="1" applyFill="1" applyBorder="1" applyProtection="1">
      <protection hidden="1"/>
    </xf>
    <xf numFmtId="41" fontId="8" fillId="0" borderId="14" xfId="1" applyNumberFormat="1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41" fontId="1" fillId="0" borderId="13" xfId="1" applyNumberFormat="1" applyFont="1" applyFill="1" applyBorder="1" applyAlignment="1" applyProtection="1">
      <alignment horizontal="right"/>
      <protection hidden="1"/>
    </xf>
    <xf numFmtId="3" fontId="6" fillId="0" borderId="0" xfId="0" applyNumberFormat="1" applyFont="1" applyFill="1" applyBorder="1" applyProtection="1">
      <protection hidden="1"/>
    </xf>
    <xf numFmtId="41" fontId="8" fillId="0" borderId="7" xfId="1" applyNumberFormat="1" applyFont="1" applyFill="1" applyBorder="1" applyAlignment="1" applyProtection="1">
      <alignment horizontal="right"/>
      <protection hidden="1"/>
    </xf>
    <xf numFmtId="41" fontId="8" fillId="0" borderId="14" xfId="1" applyNumberFormat="1" applyFont="1" applyFill="1" applyBorder="1" applyAlignment="1" applyProtection="1">
      <alignment horizontal="right"/>
      <protection hidden="1"/>
    </xf>
    <xf numFmtId="41" fontId="7" fillId="0" borderId="13" xfId="1" applyNumberFormat="1" applyFont="1" applyFill="1" applyBorder="1" applyProtection="1">
      <protection hidden="1"/>
    </xf>
    <xf numFmtId="41" fontId="7" fillId="0" borderId="7" xfId="1" applyNumberFormat="1" applyFont="1" applyFill="1" applyBorder="1" applyProtection="1">
      <protection hidden="1"/>
    </xf>
    <xf numFmtId="41" fontId="7" fillId="0" borderId="14" xfId="1" applyNumberFormat="1" applyFont="1" applyFill="1" applyBorder="1" applyProtection="1">
      <protection hidden="1"/>
    </xf>
    <xf numFmtId="41" fontId="7" fillId="0" borderId="9" xfId="1" applyNumberFormat="1" applyFont="1" applyFill="1" applyBorder="1" applyAlignment="1" applyProtection="1">
      <alignment horizontal="right"/>
      <protection hidden="1"/>
    </xf>
    <xf numFmtId="41" fontId="1" fillId="0" borderId="9" xfId="1" applyNumberFormat="1" applyFont="1" applyFill="1" applyBorder="1" applyAlignment="1" applyProtection="1">
      <alignment horizontal="right"/>
      <protection hidden="1"/>
    </xf>
    <xf numFmtId="41" fontId="7" fillId="0" borderId="5" xfId="1" applyNumberFormat="1" applyFont="1" applyFill="1" applyBorder="1" applyAlignment="1" applyProtection="1">
      <alignment horizontal="right"/>
      <protection hidden="1"/>
    </xf>
    <xf numFmtId="41" fontId="7" fillId="0" borderId="10" xfId="1" applyNumberFormat="1" applyFont="1" applyFill="1" applyBorder="1" applyAlignment="1" applyProtection="1">
      <alignment horizontal="right"/>
      <protection hidden="1"/>
    </xf>
    <xf numFmtId="0" fontId="9" fillId="0" borderId="3" xfId="0" applyFont="1" applyFill="1" applyBorder="1" applyProtection="1">
      <protection hidden="1"/>
    </xf>
    <xf numFmtId="41" fontId="0" fillId="0" borderId="0" xfId="0" applyNumberFormat="1" applyFill="1" applyProtection="1">
      <protection hidden="1"/>
    </xf>
    <xf numFmtId="43" fontId="10" fillId="0" borderId="0" xfId="0" applyNumberFormat="1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43" fontId="1" fillId="0" borderId="0" xfId="0" applyNumberFormat="1" applyFont="1" applyFill="1" applyBorder="1" applyProtection="1">
      <protection hidden="1"/>
    </xf>
    <xf numFmtId="3" fontId="7" fillId="0" borderId="0" xfId="0" applyNumberFormat="1" applyFont="1" applyFill="1" applyBorder="1" applyProtection="1">
      <protection hidden="1"/>
    </xf>
    <xf numFmtId="41" fontId="7" fillId="0" borderId="0" xfId="0" applyNumberFormat="1" applyFont="1" applyFill="1" applyBorder="1" applyProtection="1">
      <protection hidden="1"/>
    </xf>
    <xf numFmtId="41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Protection="1">
      <protection hidden="1"/>
    </xf>
    <xf numFmtId="0" fontId="14" fillId="0" borderId="0" xfId="0" applyFont="1" applyFill="1" applyProtection="1">
      <protection hidden="1"/>
    </xf>
    <xf numFmtId="41" fontId="6" fillId="0" borderId="11" xfId="1" applyNumberFormat="1" applyFont="1" applyFill="1" applyBorder="1" applyProtection="1">
      <protection hidden="1"/>
    </xf>
    <xf numFmtId="41" fontId="1" fillId="0" borderId="14" xfId="1" applyNumberFormat="1" applyFont="1" applyFill="1" applyBorder="1" applyProtection="1">
      <protection hidden="1"/>
    </xf>
    <xf numFmtId="0" fontId="0" fillId="0" borderId="7" xfId="0" applyFill="1" applyBorder="1" applyProtection="1">
      <protection hidden="1"/>
    </xf>
    <xf numFmtId="41" fontId="1" fillId="0" borderId="14" xfId="1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41" fontId="7" fillId="0" borderId="0" xfId="1" applyNumberFormat="1" applyFont="1" applyFill="1" applyBorder="1" applyProtection="1">
      <protection hidden="1"/>
    </xf>
    <xf numFmtId="0" fontId="0" fillId="0" borderId="0" xfId="0" applyProtection="1">
      <protection hidden="1"/>
    </xf>
    <xf numFmtId="41" fontId="6" fillId="0" borderId="12" xfId="1" applyNumberFormat="1" applyFont="1" applyFill="1" applyBorder="1" applyProtection="1">
      <protection hidden="1"/>
    </xf>
    <xf numFmtId="41" fontId="10" fillId="0" borderId="0" xfId="1" applyNumberFormat="1" applyFont="1" applyFill="1" applyBorder="1" applyProtection="1">
      <protection hidden="1"/>
    </xf>
    <xf numFmtId="41" fontId="1" fillId="0" borderId="0" xfId="1" applyNumberFormat="1" applyFont="1" applyFill="1" applyBorder="1" applyProtection="1">
      <protection hidden="1"/>
    </xf>
    <xf numFmtId="41" fontId="7" fillId="0" borderId="0" xfId="1" applyNumberFormat="1" applyFont="1" applyFill="1" applyBorder="1" applyAlignment="1" applyProtection="1">
      <alignment horizontal="right"/>
      <protection hidden="1"/>
    </xf>
    <xf numFmtId="41" fontId="1" fillId="0" borderId="0" xfId="1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Fill="1" applyProtection="1"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41" fontId="1" fillId="0" borderId="10" xfId="1" applyNumberFormat="1" applyFont="1" applyFill="1" applyBorder="1" applyProtection="1">
      <protection hidden="1"/>
    </xf>
    <xf numFmtId="41" fontId="6" fillId="0" borderId="0" xfId="0" applyNumberFormat="1" applyFont="1" applyFill="1" applyProtection="1">
      <protection hidden="1"/>
    </xf>
  </cellXfs>
  <cellStyles count="55">
    <cellStyle name="Komma" xfId="1" builtinId="3"/>
    <cellStyle name="Link" xfId="54" builtinId="8"/>
    <cellStyle name="Normal 2" xfId="6"/>
    <cellStyle name="Normal 3" xfId="7"/>
    <cellStyle name="SAPBEXaggData" xfId="2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ilterText 2" xfId="24"/>
    <cellStyle name="SAPBEXformats" xfId="25"/>
    <cellStyle name="SAPBEXheaderItem" xfId="26"/>
    <cellStyle name="SAPBEXheaderItem 2" xfId="27"/>
    <cellStyle name="SAPBEXheaderText" xfId="28"/>
    <cellStyle name="SAPBEXheaderText 2" xfId="29"/>
    <cellStyle name="SAPBEXHLevel0" xfId="30"/>
    <cellStyle name="SAPBEXHLevel0 2" xfId="31"/>
    <cellStyle name="SAPBEXHLevel0X" xfId="32"/>
    <cellStyle name="SAPBEXHLevel0X 2" xfId="33"/>
    <cellStyle name="SAPBEXHLevel1" xfId="3"/>
    <cellStyle name="SAPBEXHLevel1 2" xfId="34"/>
    <cellStyle name="SAPBEXHLevel1X" xfId="35"/>
    <cellStyle name="SAPBEXHLevel1X 2" xfId="36"/>
    <cellStyle name="SAPBEXHLevel2" xfId="4"/>
    <cellStyle name="SAPBEXHLevel2 2" xfId="37"/>
    <cellStyle name="SAPBEXHLevel2X" xfId="38"/>
    <cellStyle name="SAPBEXHLevel2X 2" xfId="39"/>
    <cellStyle name="SAPBEXHLevel3" xfId="40"/>
    <cellStyle name="SAPBEXHLevel3 2" xfId="41"/>
    <cellStyle name="SAPBEXHLevel3X" xfId="42"/>
    <cellStyle name="SAPBEXHLevel3X 2" xfId="43"/>
    <cellStyle name="SAPBEXresData" xfId="44"/>
    <cellStyle name="SAPBEXresDataEmph" xfId="45"/>
    <cellStyle name="SAPBEXresItem" xfId="46"/>
    <cellStyle name="SAPBEXresItemX" xfId="47"/>
    <cellStyle name="SAPBEXstdData" xfId="5"/>
    <cellStyle name="SAPBEXstdDataEmph" xfId="48"/>
    <cellStyle name="SAPBEXstdItem" xfId="49"/>
    <cellStyle name="SAPBEXstdItemX" xfId="50"/>
    <cellStyle name="SAPBEXtitle" xfId="51"/>
    <cellStyle name="SAPBEXtitle 2" xfId="52"/>
    <cellStyle name="SAPBEXundefined" xfId="5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desc!$B$1" fmlaRange="desc!$E$1:$E$4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139700</xdr:colOff>
      <xdr:row>4</xdr:row>
      <xdr:rowOff>79375</xdr:rowOff>
    </xdr:to>
    <xdr:pic>
      <xdr:nvPicPr>
        <xdr:cNvPr id="2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4287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457200</xdr:colOff>
      <xdr:row>0</xdr:row>
      <xdr:rowOff>133350</xdr:rowOff>
    </xdr:from>
    <xdr:to>
      <xdr:col>9</xdr:col>
      <xdr:colOff>169863</xdr:colOff>
      <xdr:row>5</xdr:row>
      <xdr:rowOff>32220</xdr:rowOff>
    </xdr:to>
    <xdr:sp macro="" textlink="">
      <xdr:nvSpPr>
        <xdr:cNvPr id="4" name="Text Box 32"/>
        <xdr:cNvSpPr txBox="1">
          <a:spLocks noChangeArrowheads="1"/>
        </xdr:cNvSpPr>
      </xdr:nvSpPr>
      <xdr:spPr bwMode="auto">
        <a:xfrm>
          <a:off x="2609850" y="133350"/>
          <a:ext cx="2808288" cy="61324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de-CH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9pPr>
        </a:lstStyle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>
              <a:latin typeface="Arial" charset="0"/>
            </a:rPr>
            <a:t> Eidgenössisches Finanzdepartement EFD</a:t>
          </a:r>
          <a:br>
            <a:rPr lang="de-CH" sz="800">
              <a:latin typeface="Arial" charset="0"/>
            </a:rPr>
          </a:br>
          <a:r>
            <a:rPr lang="de-CH" sz="800">
              <a:latin typeface="Arial" charset="0"/>
            </a:rPr>
            <a:t> </a:t>
          </a:r>
          <a:r>
            <a:rPr lang="de-CH" sz="800" b="1">
              <a:latin typeface="Arial" charset="0"/>
            </a:rPr>
            <a:t>Eidgenössische Finanzverwaltung EFV</a:t>
          </a:r>
        </a:p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 b="0">
              <a:latin typeface="Arial" charset="0"/>
            </a:rPr>
            <a:t> Finanzstatistik</a:t>
          </a:r>
        </a:p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 b="1">
              <a:latin typeface="Arial" charset="0"/>
            </a:rPr>
            <a:t>	</a:t>
          </a:r>
          <a:endParaRPr lang="de-CH" sz="800">
            <a:latin typeface="Arial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0</xdr:rowOff>
        </xdr:from>
        <xdr:to>
          <xdr:col>3</xdr:col>
          <xdr:colOff>336550</xdr:colOff>
          <xdr:row>21</xdr:row>
          <xdr:rowOff>57150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DDS-Daten_2020_que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DS d "/>
      <sheetName val="2020_alt"/>
      <sheetName val="2020_vgl"/>
      <sheetName val="SDDS f"/>
      <sheetName val="SDDS e"/>
      <sheetName val="Finanzierung"/>
      <sheetName val="Schulden"/>
      <sheetName val="berichtigt_f+rw"/>
      <sheetName val="orig"/>
      <sheetName val="diff"/>
    </sheetNames>
    <sheetDataSet>
      <sheetData sheetId="0">
        <row r="9">
          <cell r="E9">
            <v>-5449.7545092999999</v>
          </cell>
          <cell r="F9">
            <v>2556.5278804300001</v>
          </cell>
          <cell r="G9">
            <v>12987.09286418</v>
          </cell>
          <cell r="H9">
            <v>10245.910261249999</v>
          </cell>
          <cell r="I9">
            <v>3267.8656159000002</v>
          </cell>
          <cell r="J9">
            <v>-4220.0879991300008</v>
          </cell>
          <cell r="K9">
            <v>-22872.514109060001</v>
          </cell>
          <cell r="L9">
            <v>1947.0673463200005</v>
          </cell>
          <cell r="M9">
            <v>-1884.7695588100005</v>
          </cell>
          <cell r="N9">
            <v>-3406.0436535500003</v>
          </cell>
          <cell r="O9">
            <v>0</v>
          </cell>
          <cell r="P9">
            <v>0</v>
          </cell>
        </row>
        <row r="10">
          <cell r="E10">
            <v>-5841.6237528299998</v>
          </cell>
          <cell r="F10">
            <v>2433.0896813700001</v>
          </cell>
          <cell r="G10">
            <v>12247.93075103</v>
          </cell>
          <cell r="H10">
            <v>13752.002168859999</v>
          </cell>
          <cell r="I10">
            <v>2599.68628227</v>
          </cell>
          <cell r="J10">
            <v>-4796.2103099200003</v>
          </cell>
          <cell r="K10">
            <v>-23331.790075360001</v>
          </cell>
          <cell r="L10">
            <v>1704.0201530600004</v>
          </cell>
          <cell r="M10">
            <v>-2337.5031618200005</v>
          </cell>
          <cell r="N10">
            <v>-3813.7981528200003</v>
          </cell>
          <cell r="O10">
            <v>0</v>
          </cell>
          <cell r="P10">
            <v>0</v>
          </cell>
        </row>
        <row r="11">
          <cell r="E11">
            <v>-50.939211059999934</v>
          </cell>
          <cell r="F11">
            <v>1628.0632197499999</v>
          </cell>
          <cell r="G11">
            <v>3866.8100756700005</v>
          </cell>
          <cell r="H11">
            <v>9534.3879101099992</v>
          </cell>
          <cell r="I11">
            <v>4551.2084810699998</v>
          </cell>
          <cell r="J11">
            <v>-4045.0257612300002</v>
          </cell>
          <cell r="K11">
            <v>-12436.298701879999</v>
          </cell>
          <cell r="L11">
            <v>376.18673426000009</v>
          </cell>
          <cell r="M11">
            <v>-3255.3943929000002</v>
          </cell>
          <cell r="N11">
            <v>-2669.5294091400001</v>
          </cell>
          <cell r="O11">
            <v>0</v>
          </cell>
          <cell r="P11">
            <v>0</v>
          </cell>
        </row>
        <row r="12">
          <cell r="E12">
            <v>-1817.7289126999999</v>
          </cell>
          <cell r="F12">
            <v>1457.5157609299999</v>
          </cell>
          <cell r="G12">
            <v>1368.3679736399999</v>
          </cell>
          <cell r="H12">
            <v>7337.3267378199998</v>
          </cell>
          <cell r="I12">
            <v>5882.7374573400002</v>
          </cell>
          <cell r="J12">
            <v>-1149.04109064</v>
          </cell>
          <cell r="K12">
            <v>-12909.394195549999</v>
          </cell>
          <cell r="L12">
            <v>1260.60903239</v>
          </cell>
          <cell r="M12">
            <v>-2610.0462452000002</v>
          </cell>
          <cell r="N12">
            <v>-3438.6067492799998</v>
          </cell>
        </row>
        <row r="13">
          <cell r="E13">
            <v>1766.78970164</v>
          </cell>
          <cell r="F13">
            <v>170.54745881999997</v>
          </cell>
          <cell r="G13">
            <v>2498.4421020300006</v>
          </cell>
          <cell r="H13">
            <v>2197.0611722899998</v>
          </cell>
          <cell r="I13">
            <v>-1331.5289762699999</v>
          </cell>
          <cell r="J13">
            <v>-2895.98467059</v>
          </cell>
          <cell r="K13">
            <v>473.09549366999988</v>
          </cell>
          <cell r="L13">
            <v>-884.42229812999994</v>
          </cell>
          <cell r="M13">
            <v>-645.34814770000003</v>
          </cell>
          <cell r="N13">
            <v>769.07734013999993</v>
          </cell>
        </row>
        <row r="14">
          <cell r="E14">
            <v>-34.058645650000003</v>
          </cell>
          <cell r="F14">
            <v>1.44071248</v>
          </cell>
          <cell r="G14">
            <v>7.5714782899999999</v>
          </cell>
          <cell r="H14">
            <v>-0.97220322000000003</v>
          </cell>
          <cell r="I14">
            <v>10.49843199</v>
          </cell>
          <cell r="J14">
            <v>-14.539329199999999</v>
          </cell>
          <cell r="K14">
            <v>11.644489780000001</v>
          </cell>
          <cell r="L14">
            <v>201.59846390000001</v>
          </cell>
          <cell r="M14">
            <v>-97.749975300000003</v>
          </cell>
          <cell r="N14">
            <v>-108.76768961000001</v>
          </cell>
          <cell r="O14">
            <v>0</v>
          </cell>
          <cell r="P14">
            <v>0</v>
          </cell>
        </row>
        <row r="15">
          <cell r="E15">
            <v>-34.058645650000003</v>
          </cell>
          <cell r="F15">
            <v>1.44071248</v>
          </cell>
          <cell r="G15">
            <v>7.5714782899999999</v>
          </cell>
          <cell r="H15">
            <v>-0.97220322000000003</v>
          </cell>
          <cell r="I15">
            <v>10.49843199</v>
          </cell>
          <cell r="J15">
            <v>-14.539329199999999</v>
          </cell>
          <cell r="K15">
            <v>11.644489780000001</v>
          </cell>
          <cell r="L15">
            <v>201.59846390000001</v>
          </cell>
          <cell r="M15">
            <v>-97.749975300000003</v>
          </cell>
          <cell r="N15">
            <v>-108.76768961000001</v>
          </cell>
        </row>
        <row r="16">
          <cell r="E16">
            <v>1716.2492261299999</v>
          </cell>
          <cell r="F16">
            <v>749.92516812999997</v>
          </cell>
          <cell r="G16">
            <v>8376.7824936500001</v>
          </cell>
          <cell r="H16">
            <v>4368.5022809900001</v>
          </cell>
          <cell r="I16">
            <v>-1889.7453396799999</v>
          </cell>
          <cell r="J16">
            <v>-634.55499284000007</v>
          </cell>
          <cell r="K16">
            <v>-11163.54584447</v>
          </cell>
          <cell r="L16">
            <v>1118.5511444700003</v>
          </cell>
          <cell r="M16">
            <v>1201.8335116799999</v>
          </cell>
          <cell r="N16">
            <v>-1129.9697428100001</v>
          </cell>
          <cell r="O16">
            <v>0</v>
          </cell>
          <cell r="P16">
            <v>0</v>
          </cell>
        </row>
        <row r="17">
          <cell r="E17">
            <v>2425.6566201199998</v>
          </cell>
          <cell r="F17">
            <v>456.96994025999993</v>
          </cell>
          <cell r="G17">
            <v>1799.0589958099999</v>
          </cell>
          <cell r="H17">
            <v>-3136.6129381999999</v>
          </cell>
          <cell r="I17">
            <v>-2034.3836926399999</v>
          </cell>
          <cell r="J17">
            <v>-445.89748214000008</v>
          </cell>
          <cell r="K17">
            <v>-3553.4062988699998</v>
          </cell>
          <cell r="L17">
            <v>1055.1493742900002</v>
          </cell>
          <cell r="M17">
            <v>121.79730439000002</v>
          </cell>
          <cell r="N17">
            <v>281.08418045999997</v>
          </cell>
        </row>
        <row r="18">
          <cell r="E18">
            <v>-709.40739398999995</v>
          </cell>
          <cell r="F18">
            <v>292.95522786999999</v>
          </cell>
          <cell r="G18">
            <v>6577.7234978400002</v>
          </cell>
          <cell r="H18">
            <v>7505.1152191900001</v>
          </cell>
          <cell r="I18">
            <v>144.63835295999999</v>
          </cell>
          <cell r="J18">
            <v>-188.65751069999999</v>
          </cell>
          <cell r="K18">
            <v>-7610.1395456</v>
          </cell>
          <cell r="L18">
            <v>63.40177018</v>
          </cell>
          <cell r="M18">
            <v>1080.03620729</v>
          </cell>
          <cell r="N18">
            <v>-1411.05392327</v>
          </cell>
        </row>
        <row r="19">
          <cell r="E19">
            <v>2.4209999999999999E-2</v>
          </cell>
          <cell r="F19">
            <v>-9.7675269999999995E-2</v>
          </cell>
          <cell r="G19">
            <v>0.11372965</v>
          </cell>
          <cell r="H19">
            <v>0</v>
          </cell>
          <cell r="I19">
            <v>0</v>
          </cell>
          <cell r="J19">
            <v>1.07178E-3</v>
          </cell>
          <cell r="K19">
            <v>-30</v>
          </cell>
          <cell r="L19">
            <v>0</v>
          </cell>
          <cell r="M19">
            <v>-1.95358842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2.4209999999999999E-2</v>
          </cell>
          <cell r="F20">
            <v>-9.7675269999999995E-2</v>
          </cell>
          <cell r="G20">
            <v>0.11372965</v>
          </cell>
          <cell r="H20">
            <v>0</v>
          </cell>
          <cell r="I20">
            <v>0</v>
          </cell>
          <cell r="J20">
            <v>1.07178E-3</v>
          </cell>
          <cell r="K20">
            <v>-30</v>
          </cell>
          <cell r="L20">
            <v>0</v>
          </cell>
          <cell r="M20">
            <v>-1.95358842</v>
          </cell>
          <cell r="N20">
            <v>0</v>
          </cell>
        </row>
        <row r="21">
          <cell r="E21">
            <v>-7472.89933225</v>
          </cell>
          <cell r="F21">
            <v>53.758256280000005</v>
          </cell>
          <cell r="G21">
            <v>-3.3470262299999831</v>
          </cell>
          <cell r="H21">
            <v>-149.91581902000001</v>
          </cell>
          <cell r="I21">
            <v>-72.275291109999998</v>
          </cell>
          <cell r="J21">
            <v>-102.09129843000001</v>
          </cell>
          <cell r="K21">
            <v>286.40998121000001</v>
          </cell>
          <cell r="L21">
            <v>7.6838104300000083</v>
          </cell>
          <cell r="M21">
            <v>-184.23871688</v>
          </cell>
          <cell r="N21">
            <v>94.468688740000005</v>
          </cell>
          <cell r="O21">
            <v>0</v>
          </cell>
          <cell r="P21">
            <v>0</v>
          </cell>
        </row>
        <row r="22">
          <cell r="E22">
            <v>-331.75502620999998</v>
          </cell>
          <cell r="F22">
            <v>88.191517180000005</v>
          </cell>
          <cell r="G22">
            <v>-87.881180599999993</v>
          </cell>
          <cell r="H22">
            <v>10.04145956</v>
          </cell>
          <cell r="I22">
            <v>8.6003934700000002</v>
          </cell>
          <cell r="J22">
            <v>-30.21524221</v>
          </cell>
          <cell r="K22">
            <v>98.924173980000006</v>
          </cell>
          <cell r="L22">
            <v>-75.04531471</v>
          </cell>
          <cell r="M22">
            <v>-21.160582720000001</v>
          </cell>
          <cell r="N22">
            <v>16.546343950000001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E24">
            <v>-7322.9470717499998</v>
          </cell>
          <cell r="F24">
            <v>-6.77592792</v>
          </cell>
          <cell r="G24">
            <v>-15.01923047</v>
          </cell>
          <cell r="H24">
            <v>-100.97638668</v>
          </cell>
          <cell r="I24">
            <v>-23.58324623</v>
          </cell>
          <cell r="J24">
            <v>-5.8328217799999997</v>
          </cell>
          <cell r="K24">
            <v>-10.53927502</v>
          </cell>
          <cell r="L24">
            <v>0.98462658999999997</v>
          </cell>
          <cell r="M24">
            <v>-4.5806333700000001</v>
          </cell>
          <cell r="N24">
            <v>-2.5615263499999998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-6.8104999999999997E-3</v>
          </cell>
          <cell r="I25">
            <v>0</v>
          </cell>
          <cell r="J25">
            <v>0</v>
          </cell>
          <cell r="K25">
            <v>-6.8489199999999997E-3</v>
          </cell>
          <cell r="L25">
            <v>0</v>
          </cell>
          <cell r="M25">
            <v>0</v>
          </cell>
          <cell r="N25">
            <v>0</v>
          </cell>
        </row>
        <row r="26">
          <cell r="E26">
            <v>181.80276570999999</v>
          </cell>
          <cell r="F26">
            <v>-27.65733298</v>
          </cell>
          <cell r="G26">
            <v>99.553384840000007</v>
          </cell>
          <cell r="H26">
            <v>-58.974081400000003</v>
          </cell>
          <cell r="I26">
            <v>-57.292438349999998</v>
          </cell>
          <cell r="J26">
            <v>-66.043234440000006</v>
          </cell>
          <cell r="K26">
            <v>198.03193117000001</v>
          </cell>
          <cell r="L26">
            <v>81.744498550000003</v>
          </cell>
          <cell r="M26">
            <v>-158.49750079</v>
          </cell>
          <cell r="N26">
            <v>80.483871140000005</v>
          </cell>
        </row>
        <row r="27">
          <cell r="E27">
            <v>391.86924353000001</v>
          </cell>
          <cell r="F27">
            <v>123.43819906</v>
          </cell>
          <cell r="G27">
            <v>739.16211314999998</v>
          </cell>
          <cell r="H27">
            <v>-3506.0919076099999</v>
          </cell>
          <cell r="I27">
            <v>668.17933362999997</v>
          </cell>
          <cell r="J27">
            <v>576.12231079000003</v>
          </cell>
          <cell r="K27">
            <v>459.27596629999999</v>
          </cell>
          <cell r="L27">
            <v>243.04719326</v>
          </cell>
          <cell r="M27">
            <v>452.73360301000002</v>
          </cell>
          <cell r="N27">
            <v>407.75449927</v>
          </cell>
          <cell r="O27">
            <v>0</v>
          </cell>
          <cell r="P27">
            <v>0</v>
          </cell>
        </row>
        <row r="28">
          <cell r="E28">
            <v>-1.70279395</v>
          </cell>
          <cell r="F28">
            <v>2.0776919</v>
          </cell>
          <cell r="G28">
            <v>504.77317794999999</v>
          </cell>
          <cell r="H28">
            <v>0.3954281</v>
          </cell>
          <cell r="I28">
            <v>8.1516505499999994</v>
          </cell>
          <cell r="J28">
            <v>3.7620665999999998</v>
          </cell>
          <cell r="K28">
            <v>4.8067892499999996</v>
          </cell>
          <cell r="L28">
            <v>8.12671995</v>
          </cell>
          <cell r="M28">
            <v>104.1855946</v>
          </cell>
          <cell r="N28">
            <v>8.0570669000000006</v>
          </cell>
          <cell r="O28">
            <v>0</v>
          </cell>
          <cell r="P28">
            <v>0</v>
          </cell>
        </row>
        <row r="29">
          <cell r="E29">
            <v>-1.70279395</v>
          </cell>
          <cell r="F29">
            <v>2.0776919</v>
          </cell>
          <cell r="G29">
            <v>504.77317794999999</v>
          </cell>
          <cell r="H29">
            <v>0.3954281</v>
          </cell>
          <cell r="I29">
            <v>8.1516505499999994</v>
          </cell>
          <cell r="J29">
            <v>3.7620665999999998</v>
          </cell>
          <cell r="K29">
            <v>4.8067892499999996</v>
          </cell>
          <cell r="L29">
            <v>8.12671995</v>
          </cell>
          <cell r="M29">
            <v>104.1855946</v>
          </cell>
          <cell r="N29">
            <v>8.0570669000000006</v>
          </cell>
        </row>
        <row r="30">
          <cell r="E30">
            <v>393.57203748000001</v>
          </cell>
          <cell r="F30">
            <v>121.36050716</v>
          </cell>
          <cell r="G30">
            <v>234.48893519999999</v>
          </cell>
          <cell r="H30">
            <v>-3506.48733571</v>
          </cell>
          <cell r="I30">
            <v>660.02768307999997</v>
          </cell>
          <cell r="J30">
            <v>572.36024419</v>
          </cell>
          <cell r="K30">
            <v>454.46917704999998</v>
          </cell>
          <cell r="L30">
            <v>234.92047331000001</v>
          </cell>
          <cell r="M30">
            <v>348.54800841000002</v>
          </cell>
          <cell r="N30">
            <v>399.69743237</v>
          </cell>
          <cell r="O30">
            <v>0</v>
          </cell>
          <cell r="P30">
            <v>0</v>
          </cell>
        </row>
        <row r="31">
          <cell r="E31">
            <v>393.57203748000001</v>
          </cell>
          <cell r="F31">
            <v>121.36050716</v>
          </cell>
          <cell r="G31">
            <v>234.48893519999999</v>
          </cell>
          <cell r="H31">
            <v>-3506.48733571</v>
          </cell>
          <cell r="I31">
            <v>660.02768307999997</v>
          </cell>
          <cell r="J31">
            <v>572.36024419</v>
          </cell>
          <cell r="K31">
            <v>454.46917704999998</v>
          </cell>
          <cell r="L31">
            <v>234.92047331000001</v>
          </cell>
          <cell r="M31">
            <v>348.54800841000002</v>
          </cell>
          <cell r="N31">
            <v>399.69743237</v>
          </cell>
        </row>
        <row r="32">
          <cell r="E32">
            <v>0</v>
          </cell>
          <cell r="F32">
            <v>0</v>
          </cell>
          <cell r="G32">
            <v>-0.1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-0.1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E35">
            <v>10.864296000000001</v>
          </cell>
          <cell r="F35">
            <v>5.1557913700000002</v>
          </cell>
          <cell r="G35">
            <v>-1.9118813000000001</v>
          </cell>
          <cell r="H35">
            <v>14.329872309999999</v>
          </cell>
          <cell r="I35">
            <v>2.7550077900000001</v>
          </cell>
          <cell r="J35">
            <v>-5.1625640199999996</v>
          </cell>
          <cell r="K35">
            <v>14.60244627</v>
          </cell>
          <cell r="L35">
            <v>2.4750690200000003</v>
          </cell>
          <cell r="M35">
            <v>-4.8970800699999995</v>
          </cell>
          <cell r="N35">
            <v>7.3266328500000002</v>
          </cell>
          <cell r="O35">
            <v>0</v>
          </cell>
          <cell r="P35">
            <v>0</v>
          </cell>
        </row>
        <row r="36">
          <cell r="E36">
            <v>10.864296000000001</v>
          </cell>
          <cell r="F36">
            <v>5.1557913700000002</v>
          </cell>
          <cell r="G36">
            <v>-1.9118813000000001</v>
          </cell>
          <cell r="H36">
            <v>14.329872309999999</v>
          </cell>
          <cell r="I36">
            <v>2.7550077900000001</v>
          </cell>
          <cell r="J36">
            <v>-5.1625640199999996</v>
          </cell>
          <cell r="K36">
            <v>14.60244627</v>
          </cell>
          <cell r="L36">
            <v>2.4750690200000003</v>
          </cell>
          <cell r="M36">
            <v>-4.8970800699999995</v>
          </cell>
          <cell r="N36">
            <v>7.3266328500000002</v>
          </cell>
          <cell r="O36">
            <v>0</v>
          </cell>
          <cell r="P36">
            <v>0</v>
          </cell>
        </row>
        <row r="37">
          <cell r="E37">
            <v>0.13338105</v>
          </cell>
          <cell r="F37">
            <v>-0.36176303999999998</v>
          </cell>
          <cell r="G37">
            <v>0.13180544999999999</v>
          </cell>
          <cell r="H37">
            <v>7.5672929999999999E-2</v>
          </cell>
          <cell r="I37">
            <v>0.13201769999999999</v>
          </cell>
          <cell r="J37">
            <v>-0.38393859000000002</v>
          </cell>
          <cell r="K37">
            <v>1.27097E-3</v>
          </cell>
          <cell r="L37">
            <v>0.13355723</v>
          </cell>
          <cell r="M37">
            <v>2.8143328900000002</v>
          </cell>
          <cell r="N37">
            <v>9.2978549999999993E-2</v>
          </cell>
          <cell r="O37">
            <v>0</v>
          </cell>
          <cell r="P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0.13338105</v>
          </cell>
          <cell r="F39">
            <v>-0.36176303999999998</v>
          </cell>
          <cell r="G39">
            <v>0.13180544999999999</v>
          </cell>
          <cell r="H39">
            <v>7.5672929999999999E-2</v>
          </cell>
          <cell r="I39">
            <v>0.13201769999999999</v>
          </cell>
          <cell r="J39">
            <v>-0.38393859000000002</v>
          </cell>
          <cell r="K39">
            <v>1.27097E-3</v>
          </cell>
          <cell r="L39">
            <v>0.13355723</v>
          </cell>
          <cell r="M39">
            <v>2.8143328900000002</v>
          </cell>
          <cell r="N39">
            <v>9.2978549999999993E-2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10.730914950000001</v>
          </cell>
          <cell r="F42">
            <v>5.5175544099999998</v>
          </cell>
          <cell r="G42">
            <v>-2.04368675</v>
          </cell>
          <cell r="H42">
            <v>14.254199379999999</v>
          </cell>
          <cell r="I42">
            <v>2.6229900900000001</v>
          </cell>
          <cell r="J42">
            <v>-4.77862543</v>
          </cell>
          <cell r="K42">
            <v>14.6011753</v>
          </cell>
          <cell r="L42">
            <v>2.3415117900000002</v>
          </cell>
          <cell r="M42">
            <v>-7.7114129599999997</v>
          </cell>
          <cell r="N42">
            <v>7.2336543000000004</v>
          </cell>
          <cell r="O42">
            <v>0</v>
          </cell>
          <cell r="P42">
            <v>0</v>
          </cell>
        </row>
        <row r="43">
          <cell r="E43">
            <v>10.730914950000001</v>
          </cell>
          <cell r="F43">
            <v>5.5175544099999998</v>
          </cell>
          <cell r="G43">
            <v>-2.04368675</v>
          </cell>
          <cell r="H43">
            <v>14.254199379999999</v>
          </cell>
          <cell r="I43">
            <v>2.6229900900000001</v>
          </cell>
          <cell r="J43">
            <v>-4.77862543</v>
          </cell>
          <cell r="K43">
            <v>14.6011753</v>
          </cell>
          <cell r="L43">
            <v>2.3415117900000002</v>
          </cell>
          <cell r="M43">
            <v>-7.7114129599999997</v>
          </cell>
          <cell r="N43">
            <v>7.2336543000000004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54">
          <cell r="E54">
            <v>99406.534803739996</v>
          </cell>
          <cell r="F54">
            <v>101253.13411549</v>
          </cell>
          <cell r="G54">
            <v>98978.500627370013</v>
          </cell>
          <cell r="H54">
            <v>95382.356512909988</v>
          </cell>
          <cell r="I54">
            <v>96947.559209779996</v>
          </cell>
          <cell r="L54">
            <v>96947.559209779996</v>
          </cell>
          <cell r="M54">
            <v>108556.27728151</v>
          </cell>
          <cell r="N54">
            <v>108140.28735343002</v>
          </cell>
          <cell r="O54">
            <v>100345.91228573</v>
          </cell>
          <cell r="P54">
            <v>0</v>
          </cell>
        </row>
        <row r="55">
          <cell r="E55">
            <v>99383.057372130002</v>
          </cell>
          <cell r="F55">
            <v>101219.23145895</v>
          </cell>
          <cell r="G55">
            <v>98934.525167440006</v>
          </cell>
          <cell r="H55">
            <v>95329.71774190999</v>
          </cell>
          <cell r="I55">
            <v>96917.507058579999</v>
          </cell>
          <cell r="L55">
            <v>96917.507058579999</v>
          </cell>
          <cell r="M55">
            <v>108512.0203477</v>
          </cell>
          <cell r="N55">
            <v>108083.93185558001</v>
          </cell>
          <cell r="O55">
            <v>100280.32551374999</v>
          </cell>
          <cell r="P55">
            <v>0</v>
          </cell>
        </row>
        <row r="56">
          <cell r="E56">
            <v>35153.850592330004</v>
          </cell>
          <cell r="F56">
            <v>36289.474867850004</v>
          </cell>
          <cell r="G56">
            <v>33928.805260339999</v>
          </cell>
          <cell r="H56">
            <v>34475.61153935999</v>
          </cell>
          <cell r="I56">
            <v>35387.783924470001</v>
          </cell>
          <cell r="L56">
            <v>35387.783924470001</v>
          </cell>
          <cell r="M56">
            <v>46232.875733749999</v>
          </cell>
          <cell r="N56">
            <v>48078.886650070002</v>
          </cell>
          <cell r="O56">
            <v>39237.342649470003</v>
          </cell>
          <cell r="P56">
            <v>0</v>
          </cell>
        </row>
        <row r="57">
          <cell r="E57">
            <v>13610.568322130001</v>
          </cell>
          <cell r="F57">
            <v>14285.230942950002</v>
          </cell>
          <cell r="G57">
            <v>17261.38363158</v>
          </cell>
          <cell r="H57">
            <v>12982.744759769997</v>
          </cell>
          <cell r="I57">
            <v>13702.194327489999</v>
          </cell>
          <cell r="L57">
            <v>13702.194327489999</v>
          </cell>
          <cell r="M57">
            <v>18386.014805049999</v>
          </cell>
          <cell r="N57">
            <v>12770.929659920001</v>
          </cell>
          <cell r="O57">
            <v>10396.087227450002</v>
          </cell>
          <cell r="P57">
            <v>0</v>
          </cell>
        </row>
        <row r="58">
          <cell r="E58">
            <v>4438.75973643</v>
          </cell>
          <cell r="F58">
            <v>1455.4388843400006</v>
          </cell>
          <cell r="G58">
            <v>4377.2227387099992</v>
          </cell>
          <cell r="H58">
            <v>1664.9229838599979</v>
          </cell>
          <cell r="I58">
            <v>4391.788169899999</v>
          </cell>
          <cell r="L58">
            <v>4391.788169899999</v>
          </cell>
          <cell r="M58">
            <v>3429.9039004399997</v>
          </cell>
          <cell r="N58">
            <v>4615.7810740900013</v>
          </cell>
          <cell r="O58">
            <v>2254.9032197700017</v>
          </cell>
        </row>
        <row r="59">
          <cell r="E59">
            <v>1041.3000619100001</v>
          </cell>
          <cell r="F59">
            <v>1656.9618393000001</v>
          </cell>
          <cell r="G59">
            <v>1612.85193916</v>
          </cell>
          <cell r="H59">
            <v>1602.96645521</v>
          </cell>
          <cell r="I59">
            <v>956.66203032999999</v>
          </cell>
          <cell r="L59">
            <v>956.66203032999999</v>
          </cell>
          <cell r="M59">
            <v>975.40363436999996</v>
          </cell>
          <cell r="N59">
            <v>1379.8953137599999</v>
          </cell>
          <cell r="O59">
            <v>1482.0058429000001</v>
          </cell>
        </row>
        <row r="60">
          <cell r="E60">
            <v>8073.0078123800004</v>
          </cell>
          <cell r="F60">
            <v>8390.7456856000008</v>
          </cell>
          <cell r="G60">
            <v>7185.9407021999996</v>
          </cell>
          <cell r="H60">
            <v>7722.1836565499998</v>
          </cell>
          <cell r="I60">
            <v>8293.9503433900009</v>
          </cell>
          <cell r="L60">
            <v>8293.9503433900009</v>
          </cell>
          <cell r="M60">
            <v>9002.8813486700001</v>
          </cell>
          <cell r="N60">
            <v>6057.16019203</v>
          </cell>
          <cell r="O60">
            <v>5845.1998646800002</v>
          </cell>
        </row>
        <row r="61">
          <cell r="E61">
            <v>6.0387339999999998E-2</v>
          </cell>
          <cell r="F61">
            <v>5.8732140000000002E-2</v>
          </cell>
          <cell r="G61">
            <v>5.3569390000000001E-2</v>
          </cell>
          <cell r="H61">
            <v>1.0147339999999999E-2</v>
          </cell>
          <cell r="I61">
            <v>-4.1829600000000003E-3</v>
          </cell>
          <cell r="L61">
            <v>-4.1829600000000003E-3</v>
          </cell>
          <cell r="M61">
            <v>-2.727516E-2</v>
          </cell>
          <cell r="N61">
            <v>-6.7056859999999996E-2</v>
          </cell>
          <cell r="O61">
            <v>-0.13379105999999999</v>
          </cell>
        </row>
        <row r="62">
          <cell r="E62">
            <v>57.440324070000003</v>
          </cell>
          <cell r="F62">
            <v>2782.0258015700001</v>
          </cell>
          <cell r="G62">
            <v>4085.3146821199998</v>
          </cell>
          <cell r="H62">
            <v>1992.66151681</v>
          </cell>
          <cell r="I62">
            <v>59.79796683</v>
          </cell>
          <cell r="L62">
            <v>59.79796683</v>
          </cell>
          <cell r="M62">
            <v>4977.8531967299996</v>
          </cell>
          <cell r="N62">
            <v>718.1601369</v>
          </cell>
          <cell r="O62">
            <v>814.11209115999998</v>
          </cell>
        </row>
        <row r="63">
          <cell r="E63">
            <v>21543.282270200001</v>
          </cell>
          <cell r="F63">
            <v>22004.243924900002</v>
          </cell>
          <cell r="G63">
            <v>16667.421628759999</v>
          </cell>
          <cell r="H63">
            <v>21492.866779589996</v>
          </cell>
          <cell r="I63">
            <v>21685.58959698</v>
          </cell>
          <cell r="L63">
            <v>21685.58959698</v>
          </cell>
          <cell r="M63">
            <v>27846.8609287</v>
          </cell>
          <cell r="N63">
            <v>35307.95699015</v>
          </cell>
          <cell r="O63">
            <v>28841.25542202</v>
          </cell>
          <cell r="P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E65">
            <v>5971.7447817900002</v>
          </cell>
          <cell r="F65">
            <v>6155.5532008</v>
          </cell>
          <cell r="G65">
            <v>6953.1336104100001</v>
          </cell>
          <cell r="H65">
            <v>6367.5048661800001</v>
          </cell>
          <cell r="I65">
            <v>6239.5226998400003</v>
          </cell>
          <cell r="L65">
            <v>6239.5226998400003</v>
          </cell>
          <cell r="M65">
            <v>7145.4161142599996</v>
          </cell>
          <cell r="N65">
            <v>14290.71050155</v>
          </cell>
          <cell r="O65">
            <v>12870.786871570001</v>
          </cell>
        </row>
        <row r="66">
          <cell r="E66">
            <v>31.3003</v>
          </cell>
          <cell r="F66">
            <v>13.8003</v>
          </cell>
          <cell r="G66">
            <v>22.000299999999999</v>
          </cell>
          <cell r="H66">
            <v>152.7003</v>
          </cell>
          <cell r="I66">
            <v>559.50030000000004</v>
          </cell>
          <cell r="L66">
            <v>559.50030000000004</v>
          </cell>
          <cell r="M66">
            <v>6377.1003000000001</v>
          </cell>
          <cell r="N66">
            <v>2234.1003000000001</v>
          </cell>
          <cell r="O66">
            <v>1304.0002999999999</v>
          </cell>
        </row>
        <row r="67">
          <cell r="E67">
            <v>5139.2572166299997</v>
          </cell>
          <cell r="F67">
            <v>5142.55325765</v>
          </cell>
          <cell r="G67">
            <v>5203.9741758299997</v>
          </cell>
          <cell r="H67">
            <v>5269.8796476099997</v>
          </cell>
          <cell r="I67">
            <v>5347.6858682800002</v>
          </cell>
          <cell r="L67">
            <v>5347.6858682800002</v>
          </cell>
          <cell r="M67">
            <v>5334.6745259999998</v>
          </cell>
          <cell r="N67">
            <v>5286.5407335500004</v>
          </cell>
          <cell r="O67">
            <v>5307.4449004600001</v>
          </cell>
        </row>
        <row r="68">
          <cell r="E68">
            <v>2690.9243967399998</v>
          </cell>
          <cell r="F68">
            <v>2691.8061327800001</v>
          </cell>
          <cell r="G68">
            <v>2676.1001756599999</v>
          </cell>
          <cell r="H68">
            <v>2679.4724081499999</v>
          </cell>
          <cell r="I68">
            <v>2672.5613792600002</v>
          </cell>
          <cell r="L68">
            <v>2672.5613792600002</v>
          </cell>
          <cell r="M68">
            <v>2684.0454495499998</v>
          </cell>
          <cell r="N68">
            <v>2703.5101719600002</v>
          </cell>
          <cell r="O68">
            <v>2731.6789387899998</v>
          </cell>
        </row>
        <row r="69">
          <cell r="E69">
            <v>5976.6601424500004</v>
          </cell>
          <cell r="F69">
            <v>6001.1797689100003</v>
          </cell>
          <cell r="G69">
            <v>0</v>
          </cell>
          <cell r="H69">
            <v>4624.6667778199999</v>
          </cell>
          <cell r="I69">
            <v>4649.0305737400004</v>
          </cell>
          <cell r="L69">
            <v>4649.0305737400004</v>
          </cell>
          <cell r="M69">
            <v>4673.5384710999997</v>
          </cell>
          <cell r="N69">
            <v>8812.9927101899993</v>
          </cell>
          <cell r="O69">
            <v>4131.5982646499997</v>
          </cell>
        </row>
        <row r="70">
          <cell r="E70">
            <v>1605.09037461</v>
          </cell>
          <cell r="F70">
            <v>1867.34881208</v>
          </cell>
          <cell r="G70">
            <v>1662.12752722</v>
          </cell>
          <cell r="H70">
            <v>2244.0271662599998</v>
          </cell>
          <cell r="I70">
            <v>2077.4974347500001</v>
          </cell>
          <cell r="L70">
            <v>2077.4974347500001</v>
          </cell>
          <cell r="M70">
            <v>1493.33035995</v>
          </cell>
          <cell r="N70">
            <v>1854.4197438399999</v>
          </cell>
          <cell r="O70">
            <v>2331.0018264400001</v>
          </cell>
        </row>
        <row r="71">
          <cell r="E71">
            <v>128.27302098000001</v>
          </cell>
          <cell r="F71">
            <v>132.00245268</v>
          </cell>
          <cell r="G71">
            <v>150.08583963999999</v>
          </cell>
          <cell r="H71">
            <v>154.61561356999999</v>
          </cell>
          <cell r="I71">
            <v>139.79134110999999</v>
          </cell>
          <cell r="L71">
            <v>139.79134110999999</v>
          </cell>
          <cell r="M71">
            <v>138.02616183999999</v>
          </cell>
          <cell r="N71">
            <v>125.68282906</v>
          </cell>
          <cell r="O71">
            <v>164.74432010999999</v>
          </cell>
        </row>
        <row r="72">
          <cell r="E72">
            <v>3.2037000000000003E-2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L72">
            <v>0</v>
          </cell>
          <cell r="M72">
            <v>0.72954600000000003</v>
          </cell>
          <cell r="N72">
            <v>0</v>
          </cell>
          <cell r="O72">
            <v>0</v>
          </cell>
        </row>
        <row r="73">
          <cell r="E73">
            <v>64229.206779799999</v>
          </cell>
          <cell r="F73">
            <v>64929.756591100006</v>
          </cell>
          <cell r="G73">
            <v>65005.7199071</v>
          </cell>
          <cell r="H73">
            <v>60854.106202550007</v>
          </cell>
          <cell r="I73">
            <v>61529.723134110005</v>
          </cell>
          <cell r="L73">
            <v>61529.723134110005</v>
          </cell>
          <cell r="M73">
            <v>62279.144613950004</v>
          </cell>
          <cell r="N73">
            <v>60005.045205510003</v>
          </cell>
          <cell r="O73">
            <v>61042.982864279998</v>
          </cell>
          <cell r="P73">
            <v>0</v>
          </cell>
        </row>
        <row r="74">
          <cell r="E74">
            <v>64229.206779799999</v>
          </cell>
          <cell r="F74">
            <v>64929.756591100006</v>
          </cell>
          <cell r="G74">
            <v>65005.7199071</v>
          </cell>
          <cell r="H74">
            <v>60854.106202550007</v>
          </cell>
          <cell r="I74">
            <v>61529.723134110005</v>
          </cell>
          <cell r="L74">
            <v>61529.723134110005</v>
          </cell>
          <cell r="M74">
            <v>62279.144613950004</v>
          </cell>
          <cell r="N74">
            <v>60005.045205510003</v>
          </cell>
          <cell r="O74">
            <v>61042.982864279998</v>
          </cell>
          <cell r="P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E77">
            <v>63766.15755104</v>
          </cell>
          <cell r="F77">
            <v>64468.429111340003</v>
          </cell>
          <cell r="G77">
            <v>64545.514180339997</v>
          </cell>
          <cell r="H77">
            <v>60397.543159790002</v>
          </cell>
          <cell r="I77">
            <v>61105.44772435</v>
          </cell>
          <cell r="L77">
            <v>61105.44772435</v>
          </cell>
          <cell r="M77">
            <v>61856.009201189998</v>
          </cell>
          <cell r="N77">
            <v>59583.038919749997</v>
          </cell>
          <cell r="O77">
            <v>60624.97391578</v>
          </cell>
        </row>
        <row r="78">
          <cell r="E78">
            <v>127.57946566</v>
          </cell>
          <cell r="F78">
            <v>126.45771666</v>
          </cell>
          <cell r="G78">
            <v>125.33596366</v>
          </cell>
          <cell r="H78">
            <v>124.21421466</v>
          </cell>
          <cell r="I78">
            <v>123.09245966</v>
          </cell>
          <cell r="L78">
            <v>123.09245966</v>
          </cell>
          <cell r="M78">
            <v>121.95246265999999</v>
          </cell>
          <cell r="N78">
            <v>120.82333566</v>
          </cell>
          <cell r="O78">
            <v>119.2722284</v>
          </cell>
        </row>
        <row r="79">
          <cell r="E79">
            <v>335.46976310000002</v>
          </cell>
          <cell r="F79">
            <v>334.8697631</v>
          </cell>
          <cell r="G79">
            <v>334.8697631</v>
          </cell>
          <cell r="H79">
            <v>332.34882809999999</v>
          </cell>
          <cell r="I79">
            <v>301.18295009999997</v>
          </cell>
          <cell r="L79">
            <v>301.18295009999997</v>
          </cell>
          <cell r="M79">
            <v>301.18295009999997</v>
          </cell>
          <cell r="N79">
            <v>301.18295009999997</v>
          </cell>
          <cell r="O79">
            <v>298.73672010000001</v>
          </cell>
        </row>
        <row r="80">
          <cell r="E80">
            <v>23.47743161</v>
          </cell>
          <cell r="F80">
            <v>33.902656540000002</v>
          </cell>
          <cell r="G80">
            <v>43.97545993</v>
          </cell>
          <cell r="H80">
            <v>52.638771000000006</v>
          </cell>
          <cell r="I80">
            <v>30.052151200000001</v>
          </cell>
          <cell r="L80">
            <v>30.052151200000001</v>
          </cell>
          <cell r="M80">
            <v>44.25693381</v>
          </cell>
          <cell r="N80">
            <v>56.355497849999999</v>
          </cell>
          <cell r="O80">
            <v>65.586771980000009</v>
          </cell>
          <cell r="P80">
            <v>0</v>
          </cell>
        </row>
        <row r="81">
          <cell r="E81">
            <v>23.47743161</v>
          </cell>
          <cell r="F81">
            <v>33.902656540000002</v>
          </cell>
          <cell r="G81">
            <v>43.97545993</v>
          </cell>
          <cell r="H81">
            <v>52.638771000000006</v>
          </cell>
          <cell r="I81">
            <v>30.052151200000001</v>
          </cell>
          <cell r="L81">
            <v>30.052151200000001</v>
          </cell>
          <cell r="M81">
            <v>44.25693381</v>
          </cell>
          <cell r="N81">
            <v>56.355497849999999</v>
          </cell>
          <cell r="O81">
            <v>65.586771980000009</v>
          </cell>
          <cell r="P81">
            <v>0</v>
          </cell>
        </row>
        <row r="82">
          <cell r="E82">
            <v>23.47743161</v>
          </cell>
          <cell r="F82">
            <v>33.902656540000002</v>
          </cell>
          <cell r="G82">
            <v>43.97545993</v>
          </cell>
          <cell r="H82">
            <v>52.638771000000006</v>
          </cell>
          <cell r="I82">
            <v>30.052151200000001</v>
          </cell>
          <cell r="L82">
            <v>30.052151200000001</v>
          </cell>
          <cell r="M82">
            <v>44.25693381</v>
          </cell>
          <cell r="N82">
            <v>56.355497849999999</v>
          </cell>
          <cell r="O82">
            <v>65.586771980000009</v>
          </cell>
          <cell r="P82">
            <v>0</v>
          </cell>
        </row>
        <row r="83">
          <cell r="E83">
            <v>23.47743161</v>
          </cell>
          <cell r="F83">
            <v>33.902656540000002</v>
          </cell>
          <cell r="G83">
            <v>43.97545993</v>
          </cell>
          <cell r="H83">
            <v>52.638771000000006</v>
          </cell>
          <cell r="I83">
            <v>30.052151200000001</v>
          </cell>
          <cell r="L83">
            <v>30.052151200000001</v>
          </cell>
          <cell r="M83">
            <v>44.25693381</v>
          </cell>
          <cell r="N83">
            <v>56.355497849999999</v>
          </cell>
          <cell r="O83">
            <v>65.586771980000009</v>
          </cell>
        </row>
        <row r="90">
          <cell r="E90">
            <v>5329.1322526000004</v>
          </cell>
          <cell r="F90">
            <v>4252.2392718299998</v>
          </cell>
          <cell r="G90">
            <v>11418.791763339999</v>
          </cell>
          <cell r="H90">
            <v>5428.1669223300005</v>
          </cell>
          <cell r="I90">
            <v>6785.119829539999</v>
          </cell>
          <cell r="J90">
            <v>8892.9382952800006</v>
          </cell>
          <cell r="K90">
            <v>5707.9298954900005</v>
          </cell>
          <cell r="L90">
            <v>5247.4961903299991</v>
          </cell>
          <cell r="M90">
            <v>7427.1055310499996</v>
          </cell>
          <cell r="N90">
            <v>5272.0801346799999</v>
          </cell>
          <cell r="O90">
            <v>0</v>
          </cell>
          <cell r="P90">
            <v>0</v>
          </cell>
        </row>
        <row r="91">
          <cell r="E91">
            <v>586.57937626</v>
          </cell>
          <cell r="F91">
            <v>483.96663971999999</v>
          </cell>
          <cell r="G91">
            <v>482.82407432999997</v>
          </cell>
          <cell r="H91">
            <v>490.03200355000001</v>
          </cell>
          <cell r="I91">
            <v>481.48085344999998</v>
          </cell>
          <cell r="J91">
            <v>489.94135533000002</v>
          </cell>
          <cell r="K91">
            <v>485.97623848000001</v>
          </cell>
          <cell r="L91">
            <v>484.39993057999999</v>
          </cell>
          <cell r="M91">
            <v>491.06484054999999</v>
          </cell>
          <cell r="N91">
            <v>493.24741305999999</v>
          </cell>
        </row>
        <row r="92">
          <cell r="E92">
            <v>192.34050033</v>
          </cell>
          <cell r="F92">
            <v>231.30149831</v>
          </cell>
          <cell r="G92">
            <v>356.79373276000001</v>
          </cell>
          <cell r="H92">
            <v>252.70311577999999</v>
          </cell>
          <cell r="I92">
            <v>290.97384147000002</v>
          </cell>
          <cell r="J92">
            <v>267.25909890999998</v>
          </cell>
          <cell r="K92">
            <v>326.43134457999997</v>
          </cell>
          <cell r="L92">
            <v>256.24353115999997</v>
          </cell>
          <cell r="M92">
            <v>277.77671098000002</v>
          </cell>
          <cell r="N92">
            <v>346.38830526999999</v>
          </cell>
        </row>
        <row r="93">
          <cell r="E93">
            <v>26.69815904</v>
          </cell>
          <cell r="F93">
            <v>53.528217069999997</v>
          </cell>
          <cell r="G93">
            <v>108.69171509</v>
          </cell>
          <cell r="H93">
            <v>75.032257849999993</v>
          </cell>
          <cell r="I93">
            <v>76.951845460000001</v>
          </cell>
          <cell r="J93">
            <v>114.75045876999999</v>
          </cell>
          <cell r="K93">
            <v>110.30875836</v>
          </cell>
          <cell r="L93">
            <v>71.259329550000004</v>
          </cell>
          <cell r="M93">
            <v>81.384688580000002</v>
          </cell>
          <cell r="N93">
            <v>99.897325309999999</v>
          </cell>
        </row>
        <row r="94">
          <cell r="E94">
            <v>233.48997678999999</v>
          </cell>
          <cell r="F94">
            <v>232.00327229999999</v>
          </cell>
          <cell r="G94">
            <v>278.89035989000001</v>
          </cell>
          <cell r="H94">
            <v>240.11270922</v>
          </cell>
          <cell r="I94">
            <v>232.64092264000001</v>
          </cell>
          <cell r="J94">
            <v>278.10346749000001</v>
          </cell>
          <cell r="K94">
            <v>246.99981804999999</v>
          </cell>
          <cell r="L94">
            <v>232.27540811</v>
          </cell>
          <cell r="M94">
            <v>281.78206224000002</v>
          </cell>
          <cell r="N94">
            <v>235.75668596</v>
          </cell>
        </row>
        <row r="95">
          <cell r="E95">
            <v>102.93480735</v>
          </cell>
          <cell r="F95">
            <v>92.049260910000001</v>
          </cell>
          <cell r="G95">
            <v>87.504124529999999</v>
          </cell>
          <cell r="H95">
            <v>92.159571889999995</v>
          </cell>
          <cell r="I95">
            <v>76.022542490000006</v>
          </cell>
          <cell r="J95">
            <v>91.829523690000002</v>
          </cell>
          <cell r="K95">
            <v>78.571483560000004</v>
          </cell>
          <cell r="L95">
            <v>72.013974709999999</v>
          </cell>
          <cell r="M95">
            <v>81.158353160000004</v>
          </cell>
          <cell r="N95">
            <v>73.290432019999997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E97">
            <v>4187.0894328300001</v>
          </cell>
          <cell r="F97">
            <v>3159.3903835199999</v>
          </cell>
          <cell r="G97">
            <v>4104.0877567400003</v>
          </cell>
          <cell r="H97">
            <v>3857.06456196</v>
          </cell>
          <cell r="I97">
            <v>5091.0689864799997</v>
          </cell>
          <cell r="J97">
            <v>7424.6678371400003</v>
          </cell>
          <cell r="K97">
            <v>3892.2184842400002</v>
          </cell>
          <cell r="L97">
            <v>3624.47175685</v>
          </cell>
          <cell r="M97">
            <v>3709.9824057599999</v>
          </cell>
          <cell r="N97">
            <v>3871.7147338899999</v>
          </cell>
        </row>
        <row r="98">
          <cell r="E98">
            <v>0</v>
          </cell>
          <cell r="F98">
            <v>0</v>
          </cell>
          <cell r="G98">
            <v>6000</v>
          </cell>
          <cell r="H98">
            <v>421.06270208000001</v>
          </cell>
          <cell r="I98">
            <v>535.98083755000005</v>
          </cell>
          <cell r="J98">
            <v>226.38655395000001</v>
          </cell>
          <cell r="K98">
            <v>567.42376822000006</v>
          </cell>
          <cell r="L98">
            <v>506.83225936999997</v>
          </cell>
          <cell r="M98">
            <v>2503.9564697800001</v>
          </cell>
          <cell r="N98">
            <v>151.78523917000001</v>
          </cell>
        </row>
        <row r="105">
          <cell r="E105">
            <v>10240.39169481</v>
          </cell>
          <cell r="F105">
            <v>5244.3257497099994</v>
          </cell>
          <cell r="G105">
            <v>8434.9365935299993</v>
          </cell>
          <cell r="H105">
            <v>13093.6905028</v>
          </cell>
          <cell r="I105">
            <v>12751.48462367</v>
          </cell>
          <cell r="J105">
            <v>5046.1295901700005</v>
          </cell>
          <cell r="K105">
            <v>4665.0008168900004</v>
          </cell>
          <cell r="L105">
            <v>4505.2314149800004</v>
          </cell>
          <cell r="M105">
            <v>3172.9543555100004</v>
          </cell>
          <cell r="N105">
            <v>3346.71429403</v>
          </cell>
          <cell r="O105">
            <v>0</v>
          </cell>
          <cell r="P105">
            <v>0</v>
          </cell>
        </row>
        <row r="106">
          <cell r="E106">
            <v>9991.15827575</v>
          </cell>
          <cell r="F106">
            <v>5103.25979405</v>
          </cell>
          <cell r="G106">
            <v>8205.8991133300005</v>
          </cell>
          <cell r="H106">
            <v>11678.26703234</v>
          </cell>
          <cell r="I106">
            <v>12589.322378020001</v>
          </cell>
          <cell r="J106">
            <v>4776.63728025</v>
          </cell>
          <cell r="K106">
            <v>4511.8129803000002</v>
          </cell>
          <cell r="L106">
            <v>4493.75366734</v>
          </cell>
          <cell r="M106">
            <v>2922.0918997799999</v>
          </cell>
          <cell r="N106">
            <v>3195.0488006700002</v>
          </cell>
        </row>
        <row r="107">
          <cell r="E107">
            <v>77.007967550000004</v>
          </cell>
          <cell r="F107">
            <v>5.2140727499999997</v>
          </cell>
          <cell r="G107">
            <v>33.926831999999997</v>
          </cell>
          <cell r="H107">
            <v>1338.92164</v>
          </cell>
          <cell r="I107">
            <v>17.193277049999999</v>
          </cell>
          <cell r="J107">
            <v>29.2230977</v>
          </cell>
          <cell r="K107">
            <v>14.1477486</v>
          </cell>
          <cell r="L107">
            <v>13.478742199999999</v>
          </cell>
          <cell r="M107">
            <v>32.406664249999999</v>
          </cell>
          <cell r="N107">
            <v>5.1183874500000002</v>
          </cell>
        </row>
        <row r="108">
          <cell r="E108">
            <v>65.312140880000001</v>
          </cell>
          <cell r="F108">
            <v>72.222119120000002</v>
          </cell>
          <cell r="G108">
            <v>68.413105239999993</v>
          </cell>
          <cell r="H108">
            <v>42.113127910000003</v>
          </cell>
          <cell r="I108">
            <v>65.987812300000002</v>
          </cell>
          <cell r="J108">
            <v>98.88073473</v>
          </cell>
          <cell r="K108">
            <v>72.840815460000002</v>
          </cell>
          <cell r="L108">
            <v>-70.682137539999999</v>
          </cell>
          <cell r="M108">
            <v>57.679491710000001</v>
          </cell>
          <cell r="N108">
            <v>45.235125359999998</v>
          </cell>
        </row>
        <row r="109">
          <cell r="E109">
            <v>54.685409370000002</v>
          </cell>
          <cell r="F109">
            <v>15.00419202</v>
          </cell>
          <cell r="G109">
            <v>87.72297279</v>
          </cell>
          <cell r="H109">
            <v>19.179558419999999</v>
          </cell>
          <cell r="I109">
            <v>26.92954267</v>
          </cell>
          <cell r="J109">
            <v>98.164553290000001</v>
          </cell>
          <cell r="K109">
            <v>18.037206650000002</v>
          </cell>
          <cell r="L109">
            <v>23.06071313</v>
          </cell>
          <cell r="M109">
            <v>111.05057329</v>
          </cell>
          <cell r="N109">
            <v>26.052135589999999</v>
          </cell>
        </row>
        <row r="110">
          <cell r="E110">
            <v>44.966747259999998</v>
          </cell>
          <cell r="F110">
            <v>41.364417770000003</v>
          </cell>
          <cell r="G110">
            <v>31.713416169999999</v>
          </cell>
          <cell r="H110">
            <v>7.94799013</v>
          </cell>
          <cell r="I110">
            <v>28.867013159999999</v>
          </cell>
          <cell r="J110">
            <v>35.900875069999998</v>
          </cell>
          <cell r="K110">
            <v>40.072746969999997</v>
          </cell>
          <cell r="L110">
            <v>31.634431530000001</v>
          </cell>
          <cell r="M110">
            <v>31.266469959999998</v>
          </cell>
          <cell r="N110">
            <v>67.677302670000003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E112">
            <v>7.2611540000000003</v>
          </cell>
          <cell r="F112">
            <v>7.2611540000000003</v>
          </cell>
          <cell r="G112">
            <v>7.2611540000000003</v>
          </cell>
          <cell r="H112">
            <v>7.2611540000000003</v>
          </cell>
          <cell r="I112">
            <v>23.184600469999999</v>
          </cell>
          <cell r="J112">
            <v>7.3230491300000002</v>
          </cell>
          <cell r="K112">
            <v>8.0893189099999994</v>
          </cell>
          <cell r="L112">
            <v>13.98599832</v>
          </cell>
          <cell r="M112">
            <v>18.45925652</v>
          </cell>
          <cell r="N112">
            <v>7.5825422900000001</v>
          </cell>
        </row>
        <row r="113">
          <cell r="E113">
            <v>4911.2594422099992</v>
          </cell>
          <cell r="F113">
            <v>992.08647787999962</v>
          </cell>
          <cell r="G113">
            <v>-2983.85516981</v>
          </cell>
          <cell r="H113">
            <v>7665.5235804699996</v>
          </cell>
          <cell r="I113">
            <v>5966.3647941300005</v>
          </cell>
          <cell r="J113">
            <v>-3846.8087051100001</v>
          </cell>
          <cell r="K113">
            <v>-1042.9290786000001</v>
          </cell>
          <cell r="L113">
            <v>-742.26477534999867</v>
          </cell>
          <cell r="M113">
            <v>-4254.1511755399988</v>
          </cell>
          <cell r="N113">
            <v>-1925.3658406499999</v>
          </cell>
          <cell r="O113">
            <v>0</v>
          </cell>
          <cell r="P1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L24"/>
  <sheetViews>
    <sheetView showGridLines="0" tabSelected="1" topLeftCell="A2" workbookViewId="0">
      <selection activeCell="A2" sqref="A2"/>
    </sheetView>
  </sheetViews>
  <sheetFormatPr baseColWidth="10" defaultColWidth="0" defaultRowHeight="11.25" customHeight="1" zeroHeight="1" x14ac:dyDescent="0.25"/>
  <cols>
    <col min="1" max="1" width="4.453125" style="1" customWidth="1"/>
    <col min="2" max="12" width="9.26953125" style="1" customWidth="1"/>
    <col min="13" max="16384" width="9.26953125" style="1" hidden="1"/>
  </cols>
  <sheetData>
    <row r="1" spans="2:2" ht="10" x14ac:dyDescent="0.25"/>
    <row r="2" spans="2:2" ht="10" x14ac:dyDescent="0.25"/>
    <row r="3" spans="2:2" ht="10" x14ac:dyDescent="0.25"/>
    <row r="4" spans="2:2" ht="10" x14ac:dyDescent="0.25"/>
    <row r="5" spans="2:2" ht="10" x14ac:dyDescent="0.25"/>
    <row r="6" spans="2:2" ht="10" x14ac:dyDescent="0.25"/>
    <row r="7" spans="2:2" ht="10" x14ac:dyDescent="0.25"/>
    <row r="8" spans="2:2" ht="10" x14ac:dyDescent="0.25"/>
    <row r="9" spans="2:2" ht="15.5" x14ac:dyDescent="0.25">
      <c r="B9" s="2" t="s">
        <v>234</v>
      </c>
    </row>
    <row r="10" spans="2:2" ht="15.5" x14ac:dyDescent="0.25">
      <c r="B10" s="2" t="s">
        <v>235</v>
      </c>
    </row>
    <row r="11" spans="2:2" ht="15.5" x14ac:dyDescent="0.25">
      <c r="B11" s="2" t="s">
        <v>236</v>
      </c>
    </row>
    <row r="12" spans="2:2" ht="15.5" x14ac:dyDescent="0.25">
      <c r="B12" s="2" t="s">
        <v>237</v>
      </c>
    </row>
    <row r="13" spans="2:2" ht="10" x14ac:dyDescent="0.25"/>
    <row r="14" spans="2:2" ht="10" x14ac:dyDescent="0.25"/>
    <row r="15" spans="2:2" ht="15.5" x14ac:dyDescent="0.25">
      <c r="B15" s="3" t="s">
        <v>238</v>
      </c>
    </row>
    <row r="16" spans="2:2" ht="15.5" x14ac:dyDescent="0.25">
      <c r="B16" s="3" t="s">
        <v>239</v>
      </c>
    </row>
    <row r="17" spans="2:2" ht="15.5" x14ac:dyDescent="0.25">
      <c r="B17" s="3" t="s">
        <v>251</v>
      </c>
    </row>
    <row r="18" spans="2:2" ht="15.5" x14ac:dyDescent="0.25">
      <c r="B18" s="4" t="s">
        <v>240</v>
      </c>
    </row>
    <row r="19" spans="2:2" ht="10" x14ac:dyDescent="0.25"/>
    <row r="20" spans="2:2" ht="10" x14ac:dyDescent="0.25"/>
    <row r="21" spans="2:2" ht="10" x14ac:dyDescent="0.25"/>
    <row r="22" spans="2:2" ht="10" x14ac:dyDescent="0.25"/>
    <row r="23" spans="2:2" ht="10" x14ac:dyDescent="0.25"/>
    <row r="24" spans="2:2" ht="11.25" hidden="1" customHeight="1" x14ac:dyDescent="0.25"/>
  </sheetData>
  <pageMargins left="0.7" right="0.7" top="0.78740157499999996" bottom="0.78740157499999996" header="0.3" footer="0.3"/>
  <pageSetup paperSize="9" orientation="portrait" r:id="rId1"/>
  <customProperties>
    <customPr name="_pios_id" r:id="rId2"/>
    <customPr name="EpmWorksheetKeyString_GUID" r:id="rId3"/>
  </customPropertie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Drop Down 1">
              <controlPr defaultSize="0" autoLine="0" autoPict="0">
                <anchor moveWithCells="1">
                  <from>
                    <xdr:col>1</xdr:col>
                    <xdr:colOff>38100</xdr:colOff>
                    <xdr:row>20</xdr:row>
                    <xdr:rowOff>0</xdr:rowOff>
                  </from>
                  <to>
                    <xdr:col>3</xdr:col>
                    <xdr:colOff>336550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E63"/>
  <sheetViews>
    <sheetView showGridLines="0" zoomScale="70" zoomScaleNormal="70" zoomScaleSheetLayoutView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ColWidth="0" defaultRowHeight="12.5" zeroHeight="1" x14ac:dyDescent="0.25"/>
  <cols>
    <col min="1" max="1" width="6.26953125" style="37" customWidth="1"/>
    <col min="2" max="2" width="67.453125" style="37" customWidth="1"/>
    <col min="3" max="6" width="11" style="37" customWidth="1"/>
    <col min="7" max="7" width="11" style="56" customWidth="1"/>
    <col min="8" max="8" width="11" style="37" customWidth="1"/>
    <col min="9" max="9" width="11" style="49" customWidth="1"/>
    <col min="10" max="12" width="11" style="37" customWidth="1"/>
    <col min="13" max="13" width="11" style="58" customWidth="1"/>
    <col min="14" max="14" width="11" style="51" customWidth="1"/>
    <col min="15" max="15" width="4.81640625" style="37" customWidth="1"/>
    <col min="16" max="17" width="9.1796875" style="8" hidden="1" customWidth="1"/>
    <col min="18" max="31" width="0" style="8" hidden="1" customWidth="1"/>
    <col min="32" max="16384" width="9.1796875" style="8" hidden="1"/>
  </cols>
  <sheetData>
    <row r="1" spans="1:15" ht="18" customHeight="1" x14ac:dyDescent="0.4">
      <c r="B1" s="48" t="s">
        <v>0</v>
      </c>
      <c r="C1" s="49"/>
      <c r="D1" s="49"/>
      <c r="E1" s="49"/>
      <c r="F1" s="49"/>
      <c r="G1" s="49"/>
      <c r="H1" s="49"/>
      <c r="J1" s="49"/>
      <c r="K1" s="49"/>
      <c r="L1" s="49"/>
      <c r="M1" s="50"/>
    </row>
    <row r="2" spans="1:15" ht="12.75" customHeight="1" x14ac:dyDescent="0.4">
      <c r="B2" s="48"/>
      <c r="C2" s="49"/>
      <c r="D2" s="49"/>
      <c r="E2" s="49"/>
      <c r="F2" s="49"/>
      <c r="G2" s="49"/>
      <c r="H2" s="49"/>
      <c r="J2" s="49"/>
      <c r="K2" s="49"/>
      <c r="L2" s="52"/>
      <c r="M2" s="50"/>
    </row>
    <row r="3" spans="1:15" ht="18" customHeight="1" x14ac:dyDescent="0.35">
      <c r="B3" s="25" t="str">
        <f>IF(desc!$B$1=1,desc!G2,IF(desc!$B$1=2,desc!H2,IF(desc!$B$1=3,desc!I2,desc!J2)))</f>
        <v>Financing</v>
      </c>
      <c r="C3" s="53"/>
      <c r="D3" s="54"/>
      <c r="E3" s="55"/>
      <c r="F3" s="54"/>
      <c r="G3" s="54"/>
      <c r="H3" s="54"/>
      <c r="I3" s="55"/>
      <c r="J3" s="55"/>
      <c r="K3" s="55"/>
      <c r="L3" s="55"/>
      <c r="M3" s="51"/>
    </row>
    <row r="4" spans="1:15" ht="12.75" customHeight="1" thickBot="1" x14ac:dyDescent="0.4">
      <c r="B4" s="25"/>
      <c r="L4" s="57"/>
    </row>
    <row r="5" spans="1:15" s="14" customFormat="1" ht="12" customHeight="1" x14ac:dyDescent="0.3">
      <c r="A5" s="59"/>
      <c r="B5" s="26" t="str">
        <f>IF(desc!$B$1=1,desc!$G3,IF(desc!$B$1=2,desc!$H3,IF(desc!$B$1=3,desc!$I3,desc!$J3)))</f>
        <v>Outturn 2020</v>
      </c>
      <c r="C5" s="41" t="str">
        <f>IF(desc!$B$1=1,desc!$G$101,IF(desc!$B$1=2,desc!$H$101,IF(desc!$B$1=3,desc!$I$101,desc!$J$101)))</f>
        <v>January</v>
      </c>
      <c r="D5" s="41" t="str">
        <f>IF(desc!$B$1=1,desc!$G$102,IF(desc!$B$1=2,desc!$H$102,IF(desc!$B$1=3,desc!$I$102,desc!$J$102)))</f>
        <v>February</v>
      </c>
      <c r="E5" s="41" t="str">
        <f>IF(desc!$B$1=1,desc!$G$103,IF(desc!$B$1=2,desc!$H$103,IF(desc!$B$1=3,desc!$I$103,desc!$J$103)))</f>
        <v>March</v>
      </c>
      <c r="F5" s="41" t="str">
        <f>IF(desc!$B$1=1,desc!$G$104,IF(desc!$B$1=2,desc!$H$104,IF(desc!$B$1=3,desc!$I$104,desc!$J$104)))</f>
        <v>April</v>
      </c>
      <c r="G5" s="125" t="str">
        <f>IF(desc!$B$1=1,desc!$G$105,IF(desc!$B$1=2,desc!$H$105,IF(desc!$B$1=3,desc!$I$105,desc!$J$105)))</f>
        <v>May</v>
      </c>
      <c r="H5" s="41" t="str">
        <f>IF(desc!$B$1=1,desc!$G$106,IF(desc!$B$1=2,desc!$H$106,IF(desc!$B$1=3,desc!$I$106,desc!$J$106)))</f>
        <v>June</v>
      </c>
      <c r="I5" s="45" t="str">
        <f>IF(desc!$B$1=1,desc!$G$107,IF(desc!$B$1=2,desc!$H$107,IF(desc!$B$1=3,desc!$I$107,desc!$J$107)))</f>
        <v>July</v>
      </c>
      <c r="J5" s="41" t="str">
        <f>IF(desc!$B$1=1,desc!$G$108,IF(desc!$B$1=2,desc!$H$108,IF(desc!$B$1=3,desc!$I$108,desc!$J$108)))</f>
        <v>August</v>
      </c>
      <c r="K5" s="41" t="str">
        <f>IF(desc!$B$1=1,desc!$G$109,IF(desc!$B$1=2,desc!$H$109,IF(desc!$B$1=3,desc!$I$109,desc!$J$109)))</f>
        <v>September</v>
      </c>
      <c r="L5" s="41" t="str">
        <f>IF(desc!$B$1=1,desc!$G$110,IF(desc!$B$1=2,desc!$H$110,IF(desc!$B$1=3,desc!$I$110,desc!$J$110)))</f>
        <v>October</v>
      </c>
      <c r="M5" s="41" t="str">
        <f>IF(desc!$B$1=1,desc!$G$111,IF(desc!$B$1=2,desc!$H$111,IF(desc!$B$1=3,desc!$I$111,desc!$J$111)))</f>
        <v>November</v>
      </c>
      <c r="N5" s="41" t="str">
        <f>IF(desc!$B$1=1,desc!$G$112,IF(desc!$B$1=2,desc!$H$112,IF(desc!$B$1=3,desc!$I$112,desc!$J$112)))</f>
        <v>December</v>
      </c>
      <c r="O5" s="59"/>
    </row>
    <row r="6" spans="1:15" s="15" customFormat="1" ht="13.5" thickBot="1" x14ac:dyDescent="0.35">
      <c r="A6" s="60"/>
      <c r="B6" s="27" t="str">
        <f>IF(desc!$B$1=1,desc!G4,IF(desc!$B$1=2,desc!H4,IF(desc!$B$1=3,desc!I4,desc!J4)))</f>
        <v>Mio CHF</v>
      </c>
      <c r="C6" s="42">
        <f>desc!$C$1</f>
        <v>2020</v>
      </c>
      <c r="D6" s="42">
        <f>desc!$C$1</f>
        <v>2020</v>
      </c>
      <c r="E6" s="42">
        <f>desc!$C$1</f>
        <v>2020</v>
      </c>
      <c r="F6" s="42">
        <f>desc!$C$1</f>
        <v>2020</v>
      </c>
      <c r="G6" s="42">
        <f>desc!$C$1</f>
        <v>2020</v>
      </c>
      <c r="H6" s="42">
        <f>desc!$C$1</f>
        <v>2020</v>
      </c>
      <c r="I6" s="42">
        <f>desc!$C$1</f>
        <v>2020</v>
      </c>
      <c r="J6" s="42">
        <f>desc!$C$1</f>
        <v>2020</v>
      </c>
      <c r="K6" s="42">
        <f>desc!$C$1</f>
        <v>2020</v>
      </c>
      <c r="L6" s="42">
        <f>desc!$C$1</f>
        <v>2020</v>
      </c>
      <c r="M6" s="42">
        <f>desc!$C$1</f>
        <v>2020</v>
      </c>
      <c r="N6" s="42">
        <f>desc!$C$1</f>
        <v>2020</v>
      </c>
      <c r="O6" s="60"/>
    </row>
    <row r="7" spans="1:15" s="15" customFormat="1" ht="26.25" customHeight="1" thickBot="1" x14ac:dyDescent="0.35">
      <c r="A7" s="60"/>
      <c r="B7" s="28" t="str">
        <f>IF(desc!$B$1=1,desc!G5,IF(desc!$B$1=2,desc!H5,IF(desc!$B$1=3,desc!I5,desc!J5)))</f>
        <v>Total</v>
      </c>
      <c r="C7" s="61">
        <f>SUM(C8,C33)</f>
        <v>-5438.8902133000001</v>
      </c>
      <c r="D7" s="61">
        <f t="shared" ref="D7:F7" si="0">SUM(D8,D33)</f>
        <v>2561.6836718</v>
      </c>
      <c r="E7" s="61">
        <f t="shared" si="0"/>
        <v>12985.18098288</v>
      </c>
      <c r="F7" s="61">
        <f t="shared" si="0"/>
        <v>10260.240133559999</v>
      </c>
      <c r="G7" s="61">
        <f t="shared" ref="G7:H7" si="1">SUM(G8,G33)</f>
        <v>3270.6206236900002</v>
      </c>
      <c r="H7" s="61">
        <f t="shared" si="1"/>
        <v>-4225.2505631500007</v>
      </c>
      <c r="I7" s="61">
        <f t="shared" ref="I7:J7" si="2">SUM(I8,I33)</f>
        <v>-22857.91166279</v>
      </c>
      <c r="J7" s="61">
        <f t="shared" si="2"/>
        <v>1949.5424153400006</v>
      </c>
      <c r="K7" s="61">
        <f t="shared" ref="K7:L7" si="3">SUM(K8,K33)</f>
        <v>-1889.6666388800004</v>
      </c>
      <c r="L7" s="61">
        <f t="shared" si="3"/>
        <v>-3398.7170207000004</v>
      </c>
      <c r="M7" s="62">
        <f t="shared" ref="M7:N7" si="4">SUM(M8,M33)</f>
        <v>0</v>
      </c>
      <c r="N7" s="63">
        <f t="shared" si="4"/>
        <v>0</v>
      </c>
      <c r="O7" s="60"/>
    </row>
    <row r="8" spans="1:15" s="15" customFormat="1" ht="15" customHeight="1" x14ac:dyDescent="0.3">
      <c r="A8" s="60"/>
      <c r="B8" s="29" t="str">
        <f>IF(desc!$B$1=1,desc!G6,IF(desc!$B$1=2,desc!H6,IF(desc!$B$1=3,desc!I6,desc!J6)))</f>
        <v>Domestic</v>
      </c>
      <c r="C8" s="64">
        <f>'[1]SDDS d '!E9</f>
        <v>-5449.7545092999999</v>
      </c>
      <c r="D8" s="64">
        <f>'[1]SDDS d '!F9</f>
        <v>2556.5278804300001</v>
      </c>
      <c r="E8" s="64">
        <f>'[1]SDDS d '!G9</f>
        <v>12987.09286418</v>
      </c>
      <c r="F8" s="64">
        <f>'[1]SDDS d '!H9</f>
        <v>10245.910261249999</v>
      </c>
      <c r="G8" s="64">
        <f>'[1]SDDS d '!I9</f>
        <v>3267.8656159000002</v>
      </c>
      <c r="H8" s="64">
        <f>'[1]SDDS d '!J9</f>
        <v>-4220.0879991300008</v>
      </c>
      <c r="I8" s="64">
        <f>'[1]SDDS d '!K9</f>
        <v>-22872.514109060001</v>
      </c>
      <c r="J8" s="64">
        <f>'[1]SDDS d '!L9</f>
        <v>1947.0673463200005</v>
      </c>
      <c r="K8" s="64">
        <f>'[1]SDDS d '!M9</f>
        <v>-1884.7695588100005</v>
      </c>
      <c r="L8" s="64">
        <f>'[1]SDDS d '!N9</f>
        <v>-3406.0436535500003</v>
      </c>
      <c r="M8" s="65">
        <f>'[1]SDDS d '!O9</f>
        <v>0</v>
      </c>
      <c r="N8" s="66">
        <f>'[1]SDDS d '!P9</f>
        <v>0</v>
      </c>
      <c r="O8" s="60"/>
    </row>
    <row r="9" spans="1:15" s="15" customFormat="1" ht="15" customHeight="1" x14ac:dyDescent="0.3">
      <c r="A9" s="60"/>
      <c r="B9" s="30" t="str">
        <f>IF(desc!$B$1=1,desc!G7,IF(desc!$B$1=2,desc!H7,IF(desc!$B$1=3,desc!I7,desc!J7)))</f>
        <v>Short-term</v>
      </c>
      <c r="C9" s="67">
        <f>'[1]SDDS d '!E10</f>
        <v>-5841.6237528299998</v>
      </c>
      <c r="D9" s="67">
        <f>'[1]SDDS d '!F10</f>
        <v>2433.0896813700001</v>
      </c>
      <c r="E9" s="67">
        <f>'[1]SDDS d '!G10</f>
        <v>12247.93075103</v>
      </c>
      <c r="F9" s="67">
        <f>'[1]SDDS d '!H10</f>
        <v>13752.002168859999</v>
      </c>
      <c r="G9" s="67">
        <f>'[1]SDDS d '!I10</f>
        <v>2599.68628227</v>
      </c>
      <c r="H9" s="67">
        <f>'[1]SDDS d '!J10</f>
        <v>-4796.2103099200003</v>
      </c>
      <c r="I9" s="67">
        <f>'[1]SDDS d '!K10</f>
        <v>-23331.790075360001</v>
      </c>
      <c r="J9" s="67">
        <f>'[1]SDDS d '!L10</f>
        <v>1704.0201530600004</v>
      </c>
      <c r="K9" s="67">
        <f>'[1]SDDS d '!M10</f>
        <v>-2337.5031618200005</v>
      </c>
      <c r="L9" s="67">
        <f>'[1]SDDS d '!N10</f>
        <v>-3813.7981528200003</v>
      </c>
      <c r="M9" s="68">
        <f>'[1]SDDS d '!O10</f>
        <v>0</v>
      </c>
      <c r="N9" s="69">
        <f>'[1]SDDS d '!P10</f>
        <v>0</v>
      </c>
      <c r="O9" s="60"/>
    </row>
    <row r="10" spans="1:15" s="16" customFormat="1" ht="15" customHeight="1" x14ac:dyDescent="0.3">
      <c r="A10" s="70"/>
      <c r="B10" s="31" t="str">
        <f>IF(desc!$B$1=1,desc!G8,IF(desc!$B$1=2,desc!H8,IF(desc!$B$1=3,desc!I8,desc!J8)))</f>
        <v>Currency and deposits</v>
      </c>
      <c r="C10" s="71">
        <f>'[1]SDDS d '!E11</f>
        <v>-50.939211059999934</v>
      </c>
      <c r="D10" s="71">
        <f>'[1]SDDS d '!F11</f>
        <v>1628.0632197499999</v>
      </c>
      <c r="E10" s="71">
        <f>'[1]SDDS d '!G11</f>
        <v>3866.8100756700005</v>
      </c>
      <c r="F10" s="72">
        <f>'[1]SDDS d '!H11</f>
        <v>9534.3879101099992</v>
      </c>
      <c r="G10" s="71">
        <f>'[1]SDDS d '!I11</f>
        <v>4551.2084810699998</v>
      </c>
      <c r="H10" s="71">
        <f>'[1]SDDS d '!J11</f>
        <v>-4045.0257612300002</v>
      </c>
      <c r="I10" s="71">
        <f>'[1]SDDS d '!K11</f>
        <v>-12436.298701879999</v>
      </c>
      <c r="J10" s="71">
        <f>'[1]SDDS d '!L11</f>
        <v>376.18673426000009</v>
      </c>
      <c r="K10" s="71">
        <f>'[1]SDDS d '!M11</f>
        <v>-3255.3943929000002</v>
      </c>
      <c r="L10" s="71">
        <f>'[1]SDDS d '!N11</f>
        <v>-2669.5294091400001</v>
      </c>
      <c r="M10" s="73">
        <f>'[1]SDDS d '!O11</f>
        <v>0</v>
      </c>
      <c r="N10" s="74">
        <f>'[1]SDDS d '!P11</f>
        <v>0</v>
      </c>
      <c r="O10" s="70"/>
    </row>
    <row r="11" spans="1:15" ht="15" customHeight="1" x14ac:dyDescent="0.25">
      <c r="B11" s="32" t="str">
        <f>IF(desc!$B$1=1,desc!G9,IF(desc!$B$1=2,desc!H9,IF(desc!$B$1=3,desc!I9,desc!J9)))</f>
        <v>Liquid Funds</v>
      </c>
      <c r="C11" s="75">
        <f>'[1]SDDS d '!E12</f>
        <v>-1817.7289126999999</v>
      </c>
      <c r="D11" s="75">
        <f>'[1]SDDS d '!F12</f>
        <v>1457.5157609299999</v>
      </c>
      <c r="E11" s="75">
        <f>'[1]SDDS d '!G12</f>
        <v>1368.3679736399999</v>
      </c>
      <c r="F11" s="75">
        <f>'[1]SDDS d '!H12</f>
        <v>7337.3267378199998</v>
      </c>
      <c r="G11" s="75">
        <f>'[1]SDDS d '!I12</f>
        <v>5882.7374573400002</v>
      </c>
      <c r="H11" s="75">
        <f>'[1]SDDS d '!J12</f>
        <v>-1149.04109064</v>
      </c>
      <c r="I11" s="75">
        <f>'[1]SDDS d '!K12</f>
        <v>-12909.394195549999</v>
      </c>
      <c r="J11" s="75">
        <f>'[1]SDDS d '!L12</f>
        <v>1260.60903239</v>
      </c>
      <c r="K11" s="75">
        <f>'[1]SDDS d '!M12</f>
        <v>-2610.0462452000002</v>
      </c>
      <c r="L11" s="75">
        <f>'[1]SDDS d '!N12</f>
        <v>-3438.6067492799998</v>
      </c>
      <c r="M11" s="76">
        <f>'[1]SDDS d '!O12</f>
        <v>0</v>
      </c>
      <c r="N11" s="77">
        <f>'[1]SDDS d '!P12</f>
        <v>0</v>
      </c>
    </row>
    <row r="12" spans="1:15" ht="15" customHeight="1" x14ac:dyDescent="0.25">
      <c r="B12" s="32" t="str">
        <f>IF(desc!$B$1=1,desc!G10,IF(desc!$B$1=2,desc!H10,IF(desc!$B$1=3,desc!I10,desc!J10)))</f>
        <v>Receivables</v>
      </c>
      <c r="C12" s="75">
        <f>'[1]SDDS d '!E13</f>
        <v>1766.78970164</v>
      </c>
      <c r="D12" s="75">
        <f>'[1]SDDS d '!F13</f>
        <v>170.54745881999997</v>
      </c>
      <c r="E12" s="75">
        <f>'[1]SDDS d '!G13</f>
        <v>2498.4421020300006</v>
      </c>
      <c r="F12" s="75">
        <f>'[1]SDDS d '!H13</f>
        <v>2197.0611722899998</v>
      </c>
      <c r="G12" s="75">
        <f>'[1]SDDS d '!I13</f>
        <v>-1331.5289762699999</v>
      </c>
      <c r="H12" s="75">
        <f>'[1]SDDS d '!J13</f>
        <v>-2895.98467059</v>
      </c>
      <c r="I12" s="75">
        <f>'[1]SDDS d '!K13</f>
        <v>473.09549366999988</v>
      </c>
      <c r="J12" s="75">
        <f>'[1]SDDS d '!L13</f>
        <v>-884.42229812999994</v>
      </c>
      <c r="K12" s="75">
        <f>'[1]SDDS d '!M13</f>
        <v>-645.34814770000003</v>
      </c>
      <c r="L12" s="75">
        <f>'[1]SDDS d '!N13</f>
        <v>769.07734013999993</v>
      </c>
      <c r="M12" s="76">
        <f>'[1]SDDS d '!O13</f>
        <v>0</v>
      </c>
      <c r="N12" s="77">
        <f>'[1]SDDS d '!P13</f>
        <v>0</v>
      </c>
      <c r="O12" s="78"/>
    </row>
    <row r="13" spans="1:15" s="16" customFormat="1" ht="15" customHeight="1" x14ac:dyDescent="0.3">
      <c r="A13" s="70"/>
      <c r="B13" s="31" t="str">
        <f>IF(desc!$B$1=1,desc!G11,IF(desc!$B$1=2,desc!H11,IF(desc!$B$1=3,desc!I11,desc!J11)))</f>
        <v>Securities other than shares</v>
      </c>
      <c r="C13" s="79">
        <f>'[1]SDDS d '!E14</f>
        <v>-34.058645650000003</v>
      </c>
      <c r="D13" s="79">
        <f>'[1]SDDS d '!F14</f>
        <v>1.44071248</v>
      </c>
      <c r="E13" s="79">
        <f>'[1]SDDS d '!G14</f>
        <v>7.5714782899999999</v>
      </c>
      <c r="F13" s="79">
        <f>'[1]SDDS d '!H14</f>
        <v>-0.97220322000000003</v>
      </c>
      <c r="G13" s="79">
        <f>'[1]SDDS d '!I14</f>
        <v>10.49843199</v>
      </c>
      <c r="H13" s="79">
        <f>'[1]SDDS d '!J14</f>
        <v>-14.539329199999999</v>
      </c>
      <c r="I13" s="79">
        <f>'[1]SDDS d '!K14</f>
        <v>11.644489780000001</v>
      </c>
      <c r="J13" s="79">
        <f>'[1]SDDS d '!L14</f>
        <v>201.59846390000001</v>
      </c>
      <c r="K13" s="79">
        <f>'[1]SDDS d '!M14</f>
        <v>-97.749975300000003</v>
      </c>
      <c r="L13" s="79">
        <f>'[1]SDDS d '!N14</f>
        <v>-108.76768961000001</v>
      </c>
      <c r="M13" s="80">
        <f>'[1]SDDS d '!O14</f>
        <v>0</v>
      </c>
      <c r="N13" s="81">
        <f>'[1]SDDS d '!P14</f>
        <v>0</v>
      </c>
      <c r="O13" s="70"/>
    </row>
    <row r="14" spans="1:15" ht="15" customHeight="1" x14ac:dyDescent="0.25">
      <c r="B14" s="32" t="str">
        <f>IF(desc!$B$1=1,desc!G12,IF(desc!$B$1=2,desc!H12,IF(desc!$B$1=3,desc!I12,desc!J12)))</f>
        <v>Short-term investments</v>
      </c>
      <c r="C14" s="75">
        <f>'[1]SDDS d '!E15</f>
        <v>-34.058645650000003</v>
      </c>
      <c r="D14" s="75">
        <f>'[1]SDDS d '!F15</f>
        <v>1.44071248</v>
      </c>
      <c r="E14" s="75">
        <f>'[1]SDDS d '!G15</f>
        <v>7.5714782899999999</v>
      </c>
      <c r="F14" s="75">
        <f>'[1]SDDS d '!H15</f>
        <v>-0.97220322000000003</v>
      </c>
      <c r="G14" s="75">
        <f>'[1]SDDS d '!I15</f>
        <v>10.49843199</v>
      </c>
      <c r="H14" s="75">
        <f>'[1]SDDS d '!J15</f>
        <v>-14.539329199999999</v>
      </c>
      <c r="I14" s="75">
        <f>'[1]SDDS d '!K15</f>
        <v>11.644489780000001</v>
      </c>
      <c r="J14" s="75">
        <f>'[1]SDDS d '!L15</f>
        <v>201.59846390000001</v>
      </c>
      <c r="K14" s="75">
        <f>'[1]SDDS d '!M15</f>
        <v>-97.749975300000003</v>
      </c>
      <c r="L14" s="75">
        <f>'[1]SDDS d '!N15</f>
        <v>-108.76768961000001</v>
      </c>
      <c r="M14" s="76">
        <f>'[1]SDDS d '!O15</f>
        <v>0</v>
      </c>
      <c r="N14" s="77">
        <f>'[1]SDDS d '!P15</f>
        <v>0</v>
      </c>
    </row>
    <row r="15" spans="1:15" s="16" customFormat="1" ht="15" customHeight="1" x14ac:dyDescent="0.3">
      <c r="A15" s="70"/>
      <c r="B15" s="31" t="str">
        <f>IF(desc!$B$1=1,desc!G13,IF(desc!$B$1=2,desc!H13,IF(desc!$B$1=3,desc!I13,desc!J13)))</f>
        <v>Loans and current liabilities</v>
      </c>
      <c r="C15" s="79">
        <f>'[1]SDDS d '!E16</f>
        <v>1716.2492261299999</v>
      </c>
      <c r="D15" s="79">
        <f>'[1]SDDS d '!F16</f>
        <v>749.92516812999997</v>
      </c>
      <c r="E15" s="79">
        <f>'[1]SDDS d '!G16</f>
        <v>8376.7824936500001</v>
      </c>
      <c r="F15" s="79">
        <f>'[1]SDDS d '!H16</f>
        <v>4368.5022809900001</v>
      </c>
      <c r="G15" s="79">
        <f>'[1]SDDS d '!I16</f>
        <v>-1889.7453396799999</v>
      </c>
      <c r="H15" s="79">
        <f>'[1]SDDS d '!J16</f>
        <v>-634.55499284000007</v>
      </c>
      <c r="I15" s="79">
        <f>'[1]SDDS d '!K16</f>
        <v>-11163.54584447</v>
      </c>
      <c r="J15" s="79">
        <f>'[1]SDDS d '!L16</f>
        <v>1118.5511444700003</v>
      </c>
      <c r="K15" s="79">
        <f>'[1]SDDS d '!M16</f>
        <v>1201.8335116799999</v>
      </c>
      <c r="L15" s="79">
        <f>'[1]SDDS d '!N16</f>
        <v>-1129.9697428100001</v>
      </c>
      <c r="M15" s="80">
        <f>'[1]SDDS d '!O16</f>
        <v>0</v>
      </c>
      <c r="N15" s="81">
        <f>'[1]SDDS d '!P16</f>
        <v>0</v>
      </c>
      <c r="O15" s="70"/>
    </row>
    <row r="16" spans="1:15" s="17" customFormat="1" ht="15" customHeight="1" x14ac:dyDescent="0.3">
      <c r="A16" s="82"/>
      <c r="B16" s="33" t="str">
        <f>IF(desc!$B$1=1,desc!G14,IF(desc!$B$1=2,desc!H14,IF(desc!$B$1=3,desc!I14,desc!J14)))</f>
        <v>Current liabilities</v>
      </c>
      <c r="C16" s="83">
        <f>'[1]SDDS d '!E17</f>
        <v>2425.6566201199998</v>
      </c>
      <c r="D16" s="75">
        <f>'[1]SDDS d '!F17</f>
        <v>456.96994025999993</v>
      </c>
      <c r="E16" s="75">
        <f>'[1]SDDS d '!G17</f>
        <v>1799.0589958099999</v>
      </c>
      <c r="F16" s="75">
        <f>'[1]SDDS d '!H17</f>
        <v>-3136.6129381999999</v>
      </c>
      <c r="G16" s="75">
        <f>'[1]SDDS d '!I17</f>
        <v>-2034.3836926399999</v>
      </c>
      <c r="H16" s="75">
        <f>'[1]SDDS d '!J17</f>
        <v>-445.89748214000008</v>
      </c>
      <c r="I16" s="75">
        <f>'[1]SDDS d '!K17</f>
        <v>-3553.4062988699998</v>
      </c>
      <c r="J16" s="75">
        <f>'[1]SDDS d '!L17</f>
        <v>1055.1493742900002</v>
      </c>
      <c r="K16" s="75">
        <f>'[1]SDDS d '!M17</f>
        <v>121.79730439000002</v>
      </c>
      <c r="L16" s="75">
        <f>'[1]SDDS d '!N17</f>
        <v>281.08418045999997</v>
      </c>
      <c r="M16" s="76">
        <f>'[1]SDDS d '!O17</f>
        <v>0</v>
      </c>
      <c r="N16" s="77">
        <f>'[1]SDDS d '!P17</f>
        <v>0</v>
      </c>
      <c r="O16" s="84"/>
    </row>
    <row r="17" spans="1:15" s="17" customFormat="1" ht="15" customHeight="1" x14ac:dyDescent="0.25">
      <c r="A17" s="82"/>
      <c r="B17" s="33" t="str">
        <f>IF(desc!$B$1=1,desc!G15,IF(desc!$B$1=2,desc!H15,IF(desc!$B$1=3,desc!I15,desc!J15)))</f>
        <v xml:space="preserve">Short-term debt </v>
      </c>
      <c r="C17" s="75">
        <f>'[1]SDDS d '!E18</f>
        <v>-709.40739398999995</v>
      </c>
      <c r="D17" s="75">
        <f>'[1]SDDS d '!F18</f>
        <v>292.95522786999999</v>
      </c>
      <c r="E17" s="75">
        <f>'[1]SDDS d '!G18</f>
        <v>6577.7234978400002</v>
      </c>
      <c r="F17" s="75">
        <f>'[1]SDDS d '!H18</f>
        <v>7505.1152191900001</v>
      </c>
      <c r="G17" s="75">
        <f>'[1]SDDS d '!I18</f>
        <v>144.63835295999999</v>
      </c>
      <c r="H17" s="75">
        <f>'[1]SDDS d '!J18</f>
        <v>-188.65751069999999</v>
      </c>
      <c r="I17" s="75">
        <f>'[1]SDDS d '!K18</f>
        <v>-7610.1395456</v>
      </c>
      <c r="J17" s="75">
        <f>'[1]SDDS d '!L18</f>
        <v>63.40177018</v>
      </c>
      <c r="K17" s="75">
        <f>'[1]SDDS d '!M18</f>
        <v>1080.03620729</v>
      </c>
      <c r="L17" s="75">
        <f>'[1]SDDS d '!N18</f>
        <v>-1411.05392327</v>
      </c>
      <c r="M17" s="76">
        <f>'[1]SDDS d '!O18</f>
        <v>0</v>
      </c>
      <c r="N17" s="77">
        <f>'[1]SDDS d '!P18</f>
        <v>0</v>
      </c>
      <c r="O17" s="82"/>
    </row>
    <row r="18" spans="1:15" s="16" customFormat="1" ht="15" customHeight="1" x14ac:dyDescent="0.3">
      <c r="A18" s="70"/>
      <c r="B18" s="31" t="str">
        <f>IF(desc!$B$1=1,desc!G16,IF(desc!$B$1=2,desc!H16,IF(desc!$B$1=3,desc!I16,desc!J16)))</f>
        <v>Insurance technical reserves</v>
      </c>
      <c r="C18" s="72">
        <f>'[1]SDDS d '!E19</f>
        <v>2.4209999999999999E-2</v>
      </c>
      <c r="D18" s="72">
        <f>'[1]SDDS d '!F19</f>
        <v>-9.7675269999999995E-2</v>
      </c>
      <c r="E18" s="72">
        <f>'[1]SDDS d '!G19</f>
        <v>0.11372965</v>
      </c>
      <c r="F18" s="72">
        <f>'[1]SDDS d '!H19</f>
        <v>0</v>
      </c>
      <c r="G18" s="72">
        <f>'[1]SDDS d '!I19</f>
        <v>0</v>
      </c>
      <c r="H18" s="72">
        <f>'[1]SDDS d '!J19</f>
        <v>1.07178E-3</v>
      </c>
      <c r="I18" s="72">
        <f>'[1]SDDS d '!K19</f>
        <v>-30</v>
      </c>
      <c r="J18" s="72">
        <f>'[1]SDDS d '!L19</f>
        <v>0</v>
      </c>
      <c r="K18" s="72">
        <f>'[1]SDDS d '!M19</f>
        <v>-1.95358842</v>
      </c>
      <c r="L18" s="72">
        <f>'[1]SDDS d '!N19</f>
        <v>0</v>
      </c>
      <c r="M18" s="85">
        <f>'[1]SDDS d '!O19</f>
        <v>0</v>
      </c>
      <c r="N18" s="86">
        <f>'[1]SDDS d '!P19</f>
        <v>0</v>
      </c>
      <c r="O18" s="70"/>
    </row>
    <row r="19" spans="1:15" s="17" customFormat="1" ht="15" customHeight="1" x14ac:dyDescent="0.25">
      <c r="A19" s="82"/>
      <c r="B19" s="33" t="str">
        <f>IF(desc!$B$1=1,desc!G17,IF(desc!$B$1=2,desc!H17,IF(desc!$B$1=3,desc!I17,desc!J17)))</f>
        <v>Short-term reserves</v>
      </c>
      <c r="C19" s="75">
        <f>'[1]SDDS d '!E20</f>
        <v>2.4209999999999999E-2</v>
      </c>
      <c r="D19" s="75">
        <f>'[1]SDDS d '!F20</f>
        <v>-9.7675269999999995E-2</v>
      </c>
      <c r="E19" s="75">
        <f>'[1]SDDS d '!G20</f>
        <v>0.11372965</v>
      </c>
      <c r="F19" s="75">
        <f>'[1]SDDS d '!H20</f>
        <v>0</v>
      </c>
      <c r="G19" s="75">
        <f>'[1]SDDS d '!I20</f>
        <v>0</v>
      </c>
      <c r="H19" s="75">
        <f>'[1]SDDS d '!J20</f>
        <v>1.07178E-3</v>
      </c>
      <c r="I19" s="75">
        <f>'[1]SDDS d '!K20</f>
        <v>-30</v>
      </c>
      <c r="J19" s="75">
        <f>'[1]SDDS d '!L20</f>
        <v>0</v>
      </c>
      <c r="K19" s="75">
        <f>'[1]SDDS d '!M20</f>
        <v>-1.95358842</v>
      </c>
      <c r="L19" s="75">
        <f>'[1]SDDS d '!N20</f>
        <v>0</v>
      </c>
      <c r="M19" s="76">
        <f>'[1]SDDS d '!O20</f>
        <v>0</v>
      </c>
      <c r="N19" s="77">
        <f>'[1]SDDS d '!P20</f>
        <v>0</v>
      </c>
      <c r="O19" s="82"/>
    </row>
    <row r="20" spans="1:15" s="16" customFormat="1" ht="15" customHeight="1" x14ac:dyDescent="0.3">
      <c r="A20" s="70"/>
      <c r="B20" s="31" t="str">
        <f>IF(desc!$B$1=1,desc!G18,IF(desc!$B$1=2,desc!H18,IF(desc!$B$1=3,desc!I18,desc!J18)))</f>
        <v>Other accounts receivables</v>
      </c>
      <c r="C20" s="79">
        <f>'[1]SDDS d '!E21</f>
        <v>-7472.89933225</v>
      </c>
      <c r="D20" s="79">
        <f>'[1]SDDS d '!F21</f>
        <v>53.758256280000005</v>
      </c>
      <c r="E20" s="79">
        <f>'[1]SDDS d '!G21</f>
        <v>-3.3470262299999831</v>
      </c>
      <c r="F20" s="79">
        <f>'[1]SDDS d '!H21</f>
        <v>-149.91581902000001</v>
      </c>
      <c r="G20" s="79">
        <f>'[1]SDDS d '!I21</f>
        <v>-72.275291109999998</v>
      </c>
      <c r="H20" s="79">
        <f>'[1]SDDS d '!J21</f>
        <v>-102.09129843000001</v>
      </c>
      <c r="I20" s="79">
        <f>'[1]SDDS d '!K21</f>
        <v>286.40998121000001</v>
      </c>
      <c r="J20" s="79">
        <f>'[1]SDDS d '!L21</f>
        <v>7.6838104300000083</v>
      </c>
      <c r="K20" s="79">
        <f>'[1]SDDS d '!M21</f>
        <v>-184.23871688</v>
      </c>
      <c r="L20" s="79">
        <f>'[1]SDDS d '!N21</f>
        <v>94.468688740000005</v>
      </c>
      <c r="M20" s="80">
        <f>'[1]SDDS d '!O21</f>
        <v>0</v>
      </c>
      <c r="N20" s="81">
        <f>'[1]SDDS d '!P21</f>
        <v>0</v>
      </c>
      <c r="O20" s="70"/>
    </row>
    <row r="21" spans="1:15" s="17" customFormat="1" ht="15" customHeight="1" x14ac:dyDescent="0.3">
      <c r="A21" s="82"/>
      <c r="B21" s="33" t="str">
        <f>IF(desc!$B$1=1,desc!G19,IF(desc!$B$1=2,desc!H19,IF(desc!$B$1=3,desc!I19,desc!J19)))</f>
        <v>Accounts paid in advance</v>
      </c>
      <c r="C21" s="79">
        <f>'[1]SDDS d '!E22</f>
        <v>-331.75502620999998</v>
      </c>
      <c r="D21" s="79">
        <f>'[1]SDDS d '!F22</f>
        <v>88.191517180000005</v>
      </c>
      <c r="E21" s="79">
        <f>'[1]SDDS d '!G22</f>
        <v>-87.881180599999993</v>
      </c>
      <c r="F21" s="79">
        <f>'[1]SDDS d '!H22</f>
        <v>10.04145956</v>
      </c>
      <c r="G21" s="79">
        <f>'[1]SDDS d '!I22</f>
        <v>8.6003934700000002</v>
      </c>
      <c r="H21" s="79">
        <f>'[1]SDDS d '!J22</f>
        <v>-30.21524221</v>
      </c>
      <c r="I21" s="79">
        <f>'[1]SDDS d '!K22</f>
        <v>98.924173980000006</v>
      </c>
      <c r="J21" s="79">
        <f>'[1]SDDS d '!L22</f>
        <v>-75.04531471</v>
      </c>
      <c r="K21" s="79">
        <f>'[1]SDDS d '!M22</f>
        <v>-21.160582720000001</v>
      </c>
      <c r="L21" s="79">
        <f>'[1]SDDS d '!N22</f>
        <v>16.546343950000001</v>
      </c>
      <c r="M21" s="79">
        <f>'[1]SDDS d '!O22</f>
        <v>0</v>
      </c>
      <c r="N21" s="81">
        <f>'[1]SDDS d '!P22</f>
        <v>0</v>
      </c>
      <c r="O21" s="82"/>
    </row>
    <row r="22" spans="1:15" s="17" customFormat="1" ht="15" customHeight="1" x14ac:dyDescent="0.3">
      <c r="A22" s="82"/>
      <c r="B22" s="33" t="str">
        <f>IF(desc!$B$1=1,desc!G20,IF(desc!$B$1=2,desc!H20,IF(desc!$B$1=3,desc!I20,desc!J20)))</f>
        <v>Accounts receivable from committed funds</v>
      </c>
      <c r="C22" s="79">
        <f>'[1]SDDS d '!E23</f>
        <v>0</v>
      </c>
      <c r="D22" s="79">
        <f>'[1]SDDS d '!F23</f>
        <v>0</v>
      </c>
      <c r="E22" s="75">
        <f>'[1]SDDS d '!G23</f>
        <v>0</v>
      </c>
      <c r="F22" s="75">
        <f>'[1]SDDS d '!H23</f>
        <v>0</v>
      </c>
      <c r="G22" s="75">
        <f>'[1]SDDS d '!I23</f>
        <v>0</v>
      </c>
      <c r="H22" s="75">
        <f>'[1]SDDS d '!J23</f>
        <v>0</v>
      </c>
      <c r="I22" s="75">
        <f>'[1]SDDS d '!K23</f>
        <v>0</v>
      </c>
      <c r="J22" s="75">
        <f>'[1]SDDS d '!L23</f>
        <v>0</v>
      </c>
      <c r="K22" s="75">
        <f>'[1]SDDS d '!M23</f>
        <v>0</v>
      </c>
      <c r="L22" s="75">
        <f>'[1]SDDS d '!N23</f>
        <v>0</v>
      </c>
      <c r="M22" s="76">
        <f>'[1]SDDS d '!O23</f>
        <v>0</v>
      </c>
      <c r="N22" s="77">
        <f>'[1]SDDS d '!P23</f>
        <v>0</v>
      </c>
      <c r="O22" s="82"/>
    </row>
    <row r="23" spans="1:15" s="17" customFormat="1" ht="15" customHeight="1" x14ac:dyDescent="0.3">
      <c r="A23" s="82"/>
      <c r="B23" s="33" t="str">
        <f>IF(desc!$B$1=1,desc!G21,IF(desc!$B$1=2,desc!H21,IF(desc!$B$1=3,desc!I21,desc!J21)))</f>
        <v>Accounts received in advance</v>
      </c>
      <c r="C23" s="79">
        <f>'[1]SDDS d '!E24</f>
        <v>-7322.9470717499998</v>
      </c>
      <c r="D23" s="79">
        <f>'[1]SDDS d '!F24</f>
        <v>-6.77592792</v>
      </c>
      <c r="E23" s="79">
        <f>'[1]SDDS d '!G24</f>
        <v>-15.01923047</v>
      </c>
      <c r="F23" s="79">
        <f>'[1]SDDS d '!H24</f>
        <v>-100.97638668</v>
      </c>
      <c r="G23" s="79">
        <f>'[1]SDDS d '!I24</f>
        <v>-23.58324623</v>
      </c>
      <c r="H23" s="79">
        <f>'[1]SDDS d '!J24</f>
        <v>-5.8328217799999997</v>
      </c>
      <c r="I23" s="79">
        <f>'[1]SDDS d '!K24</f>
        <v>-10.53927502</v>
      </c>
      <c r="J23" s="79">
        <f>'[1]SDDS d '!L24</f>
        <v>0.98462658999999997</v>
      </c>
      <c r="K23" s="79">
        <f>'[1]SDDS d '!M24</f>
        <v>-4.5806333700000001</v>
      </c>
      <c r="L23" s="79">
        <f>'[1]SDDS d '!N24</f>
        <v>-2.5615263499999998</v>
      </c>
      <c r="M23" s="79">
        <f>'[1]SDDS d '!O24</f>
        <v>0</v>
      </c>
      <c r="N23" s="81">
        <f>'[1]SDDS d '!P24</f>
        <v>0</v>
      </c>
      <c r="O23" s="82"/>
    </row>
    <row r="24" spans="1:15" s="17" customFormat="1" ht="15" customHeight="1" x14ac:dyDescent="0.25">
      <c r="A24" s="82"/>
      <c r="B24" s="33" t="str">
        <f>IF(desc!$B$1=1,desc!G22,IF(desc!$B$1=2,desc!H22,IF(desc!$B$1=3,desc!I22,desc!J22)))</f>
        <v>Liabilities for special accounts</v>
      </c>
      <c r="C24" s="75">
        <f>'[1]SDDS d '!E25</f>
        <v>0</v>
      </c>
      <c r="D24" s="75">
        <f>'[1]SDDS d '!F25</f>
        <v>0</v>
      </c>
      <c r="E24" s="75">
        <f>'[1]SDDS d '!G25</f>
        <v>0</v>
      </c>
      <c r="F24" s="75">
        <f>'[1]SDDS d '!H25</f>
        <v>-6.8104999999999997E-3</v>
      </c>
      <c r="G24" s="75">
        <f>'[1]SDDS d '!I25</f>
        <v>0</v>
      </c>
      <c r="H24" s="75">
        <f>'[1]SDDS d '!J25</f>
        <v>0</v>
      </c>
      <c r="I24" s="75">
        <f>'[1]SDDS d '!K25</f>
        <v>-6.8489199999999997E-3</v>
      </c>
      <c r="J24" s="75">
        <f>'[1]SDDS d '!L25</f>
        <v>0</v>
      </c>
      <c r="K24" s="75">
        <f>'[1]SDDS d '!M25</f>
        <v>0</v>
      </c>
      <c r="L24" s="75">
        <f>'[1]SDDS d '!N25</f>
        <v>0</v>
      </c>
      <c r="M24" s="76">
        <f>'[1]SDDS d '!O25</f>
        <v>0</v>
      </c>
      <c r="N24" s="77">
        <f>'[1]SDDS d '!P25</f>
        <v>0</v>
      </c>
      <c r="O24" s="82"/>
    </row>
    <row r="25" spans="1:15" s="17" customFormat="1" ht="15" customHeight="1" x14ac:dyDescent="0.25">
      <c r="A25" s="82"/>
      <c r="B25" s="33" t="str">
        <f>IF(desc!$B$1=1,desc!G23,IF(desc!$B$1=2,desc!H23,IF(desc!$B$1=3,desc!I23,desc!J23)))</f>
        <v>Amounts owed to committed funds</v>
      </c>
      <c r="C25" s="75">
        <f>'[1]SDDS d '!E26</f>
        <v>181.80276570999999</v>
      </c>
      <c r="D25" s="75">
        <f>'[1]SDDS d '!F26</f>
        <v>-27.65733298</v>
      </c>
      <c r="E25" s="75">
        <f>'[1]SDDS d '!G26</f>
        <v>99.553384840000007</v>
      </c>
      <c r="F25" s="75">
        <f>'[1]SDDS d '!H26</f>
        <v>-58.974081400000003</v>
      </c>
      <c r="G25" s="75">
        <f>'[1]SDDS d '!I26</f>
        <v>-57.292438349999998</v>
      </c>
      <c r="H25" s="75">
        <f>'[1]SDDS d '!J26</f>
        <v>-66.043234440000006</v>
      </c>
      <c r="I25" s="75">
        <f>'[1]SDDS d '!K26</f>
        <v>198.03193117000001</v>
      </c>
      <c r="J25" s="75">
        <f>'[1]SDDS d '!L26</f>
        <v>81.744498550000003</v>
      </c>
      <c r="K25" s="75">
        <f>'[1]SDDS d '!M26</f>
        <v>-158.49750079</v>
      </c>
      <c r="L25" s="75">
        <f>'[1]SDDS d '!N26</f>
        <v>80.483871140000005</v>
      </c>
      <c r="M25" s="76">
        <f>'[1]SDDS d '!O26</f>
        <v>0</v>
      </c>
      <c r="N25" s="77">
        <f>'[1]SDDS d '!P26</f>
        <v>0</v>
      </c>
      <c r="O25" s="82"/>
    </row>
    <row r="26" spans="1:15" s="15" customFormat="1" ht="15" customHeight="1" x14ac:dyDescent="0.3">
      <c r="A26" s="60"/>
      <c r="B26" s="30" t="str">
        <f>IF(desc!$B$1=1,desc!G24,IF(desc!$B$1=2,desc!H24,IF(desc!$B$1=3,desc!I24,desc!J24)))</f>
        <v>Medium- and long-term</v>
      </c>
      <c r="C26" s="67">
        <f>'[1]SDDS d '!E27</f>
        <v>391.86924353000001</v>
      </c>
      <c r="D26" s="67">
        <f>'[1]SDDS d '!F27</f>
        <v>123.43819906</v>
      </c>
      <c r="E26" s="67">
        <f>'[1]SDDS d '!G27</f>
        <v>739.16211314999998</v>
      </c>
      <c r="F26" s="67">
        <f>'[1]SDDS d '!H27</f>
        <v>-3506.0919076099999</v>
      </c>
      <c r="G26" s="67">
        <f>'[1]SDDS d '!I27</f>
        <v>668.17933362999997</v>
      </c>
      <c r="H26" s="67">
        <f>'[1]SDDS d '!J27</f>
        <v>576.12231079000003</v>
      </c>
      <c r="I26" s="67">
        <f>'[1]SDDS d '!K27</f>
        <v>459.27596629999999</v>
      </c>
      <c r="J26" s="67">
        <f>'[1]SDDS d '!L27</f>
        <v>243.04719326</v>
      </c>
      <c r="K26" s="67">
        <f>'[1]SDDS d '!M27</f>
        <v>452.73360301000002</v>
      </c>
      <c r="L26" s="67">
        <f>'[1]SDDS d '!N27</f>
        <v>407.75449927</v>
      </c>
      <c r="M26" s="68">
        <f>'[1]SDDS d '!O27</f>
        <v>0</v>
      </c>
      <c r="N26" s="69">
        <f>'[1]SDDS d '!P27</f>
        <v>0</v>
      </c>
      <c r="O26" s="60"/>
    </row>
    <row r="27" spans="1:15" s="16" customFormat="1" ht="15" customHeight="1" x14ac:dyDescent="0.3">
      <c r="A27" s="70"/>
      <c r="B27" s="31" t="str">
        <f>IF(desc!$B$1=1,desc!G25,IF(desc!$B$1=2,desc!H25,IF(desc!$B$1=3,desc!I25,desc!J25)))</f>
        <v>Securities other than shares</v>
      </c>
      <c r="C27" s="79">
        <f>'[1]SDDS d '!E28</f>
        <v>-1.70279395</v>
      </c>
      <c r="D27" s="79">
        <f>'[1]SDDS d '!F28</f>
        <v>2.0776919</v>
      </c>
      <c r="E27" s="79">
        <f>'[1]SDDS d '!G28</f>
        <v>504.77317794999999</v>
      </c>
      <c r="F27" s="79">
        <f>'[1]SDDS d '!H28</f>
        <v>0.3954281</v>
      </c>
      <c r="G27" s="79">
        <f>'[1]SDDS d '!I28</f>
        <v>8.1516505499999994</v>
      </c>
      <c r="H27" s="79">
        <f>'[1]SDDS d '!J28</f>
        <v>3.7620665999999998</v>
      </c>
      <c r="I27" s="79">
        <f>'[1]SDDS d '!K28</f>
        <v>4.8067892499999996</v>
      </c>
      <c r="J27" s="79">
        <f>'[1]SDDS d '!L28</f>
        <v>8.12671995</v>
      </c>
      <c r="K27" s="79">
        <f>'[1]SDDS d '!M28</f>
        <v>104.1855946</v>
      </c>
      <c r="L27" s="79">
        <f>'[1]SDDS d '!N28</f>
        <v>8.0570669000000006</v>
      </c>
      <c r="M27" s="80">
        <f>'[1]SDDS d '!O28</f>
        <v>0</v>
      </c>
      <c r="N27" s="81">
        <f>'[1]SDDS d '!P28</f>
        <v>0</v>
      </c>
      <c r="O27" s="70"/>
    </row>
    <row r="28" spans="1:15" ht="15" customHeight="1" x14ac:dyDescent="0.25">
      <c r="B28" s="34" t="str">
        <f>IF(desc!$B$1=1,desc!G26,IF(desc!$B$1=2,desc!H26,IF(desc!$B$1=3,desc!I26,desc!J26)))</f>
        <v>Long-term investments</v>
      </c>
      <c r="C28" s="75">
        <f>'[1]SDDS d '!E29</f>
        <v>-1.70279395</v>
      </c>
      <c r="D28" s="75">
        <f>'[1]SDDS d '!F29</f>
        <v>2.0776919</v>
      </c>
      <c r="E28" s="75">
        <f>'[1]SDDS d '!G29</f>
        <v>504.77317794999999</v>
      </c>
      <c r="F28" s="75">
        <f>'[1]SDDS d '!H29</f>
        <v>0.3954281</v>
      </c>
      <c r="G28" s="75">
        <f>'[1]SDDS d '!I29</f>
        <v>8.1516505499999994</v>
      </c>
      <c r="H28" s="75">
        <f>'[1]SDDS d '!J29</f>
        <v>3.7620665999999998</v>
      </c>
      <c r="I28" s="75">
        <f>'[1]SDDS d '!K29</f>
        <v>4.8067892499999996</v>
      </c>
      <c r="J28" s="75">
        <f>'[1]SDDS d '!L29</f>
        <v>8.12671995</v>
      </c>
      <c r="K28" s="75">
        <f>'[1]SDDS d '!M29</f>
        <v>104.1855946</v>
      </c>
      <c r="L28" s="75">
        <f>'[1]SDDS d '!N29</f>
        <v>8.0570669000000006</v>
      </c>
      <c r="M28" s="76">
        <f>'[1]SDDS d '!O29</f>
        <v>0</v>
      </c>
      <c r="N28" s="77">
        <f>'[1]SDDS d '!P29</f>
        <v>0</v>
      </c>
    </row>
    <row r="29" spans="1:15" s="16" customFormat="1" ht="15" customHeight="1" x14ac:dyDescent="0.3">
      <c r="A29" s="70"/>
      <c r="B29" s="31" t="str">
        <f>IF(desc!$B$1=1,desc!G27,IF(desc!$B$1=2,desc!H27,IF(desc!$B$1=3,desc!I27,desc!J27)))</f>
        <v>Loans</v>
      </c>
      <c r="C29" s="79">
        <f>'[1]SDDS d '!E30</f>
        <v>393.57203748000001</v>
      </c>
      <c r="D29" s="79">
        <f>'[1]SDDS d '!F30</f>
        <v>121.36050716</v>
      </c>
      <c r="E29" s="79">
        <f>'[1]SDDS d '!G30</f>
        <v>234.48893519999999</v>
      </c>
      <c r="F29" s="79">
        <f>'[1]SDDS d '!H30</f>
        <v>-3506.48733571</v>
      </c>
      <c r="G29" s="79">
        <f>'[1]SDDS d '!I30</f>
        <v>660.02768307999997</v>
      </c>
      <c r="H29" s="79">
        <f>'[1]SDDS d '!J30</f>
        <v>572.36024419</v>
      </c>
      <c r="I29" s="79">
        <f>'[1]SDDS d '!K30</f>
        <v>454.46917704999998</v>
      </c>
      <c r="J29" s="79">
        <f>'[1]SDDS d '!L30</f>
        <v>234.92047331000001</v>
      </c>
      <c r="K29" s="79">
        <f>'[1]SDDS d '!M30</f>
        <v>348.54800841000002</v>
      </c>
      <c r="L29" s="79">
        <f>'[1]SDDS d '!N30</f>
        <v>399.69743237</v>
      </c>
      <c r="M29" s="80">
        <f>'[1]SDDS d '!O30</f>
        <v>0</v>
      </c>
      <c r="N29" s="81">
        <f>'[1]SDDS d '!P30</f>
        <v>0</v>
      </c>
      <c r="O29" s="70"/>
    </row>
    <row r="30" spans="1:15" ht="15" customHeight="1" x14ac:dyDescent="0.25">
      <c r="B30" s="34" t="str">
        <f>IF(desc!$B$1=1,desc!G28,IF(desc!$B$1=2,desc!H28,IF(desc!$B$1=3,desc!I28,desc!J28)))</f>
        <v xml:space="preserve">Long-term debt </v>
      </c>
      <c r="C30" s="75">
        <f>'[1]SDDS d '!E31</f>
        <v>393.57203748000001</v>
      </c>
      <c r="D30" s="75">
        <f>'[1]SDDS d '!F31</f>
        <v>121.36050716</v>
      </c>
      <c r="E30" s="75">
        <f>'[1]SDDS d '!G31</f>
        <v>234.48893519999999</v>
      </c>
      <c r="F30" s="75">
        <f>'[1]SDDS d '!H31</f>
        <v>-3506.48733571</v>
      </c>
      <c r="G30" s="75">
        <f>'[1]SDDS d '!I31</f>
        <v>660.02768307999997</v>
      </c>
      <c r="H30" s="75">
        <f>'[1]SDDS d '!J31</f>
        <v>572.36024419</v>
      </c>
      <c r="I30" s="75">
        <f>'[1]SDDS d '!K31</f>
        <v>454.46917704999998</v>
      </c>
      <c r="J30" s="75">
        <f>'[1]SDDS d '!L31</f>
        <v>234.92047331000001</v>
      </c>
      <c r="K30" s="75">
        <f>'[1]SDDS d '!M31</f>
        <v>348.54800841000002</v>
      </c>
      <c r="L30" s="75">
        <f>'[1]SDDS d '!N31</f>
        <v>399.69743237</v>
      </c>
      <c r="M30" s="76">
        <f>'[1]SDDS d '!O31</f>
        <v>0</v>
      </c>
      <c r="N30" s="77">
        <f>'[1]SDDS d '!P31</f>
        <v>0</v>
      </c>
    </row>
    <row r="31" spans="1:15" s="16" customFormat="1" ht="15" customHeight="1" x14ac:dyDescent="0.3">
      <c r="A31" s="70"/>
      <c r="B31" s="31" t="str">
        <f>IF(desc!$B$1=1,desc!G29,IF(desc!$B$1=2,desc!H29,IF(desc!$B$1=3,desc!I29,desc!J29)))</f>
        <v>Insurance technical reserves</v>
      </c>
      <c r="C31" s="79">
        <f>'[1]SDDS d '!E32</f>
        <v>0</v>
      </c>
      <c r="D31" s="79">
        <f>'[1]SDDS d '!F32</f>
        <v>0</v>
      </c>
      <c r="E31" s="79">
        <f>'[1]SDDS d '!G32</f>
        <v>-0.1</v>
      </c>
      <c r="F31" s="79">
        <f>'[1]SDDS d '!H32</f>
        <v>0</v>
      </c>
      <c r="G31" s="79">
        <f>'[1]SDDS d '!I32</f>
        <v>0</v>
      </c>
      <c r="H31" s="79">
        <f>'[1]SDDS d '!J32</f>
        <v>0</v>
      </c>
      <c r="I31" s="79">
        <f>'[1]SDDS d '!K32</f>
        <v>0</v>
      </c>
      <c r="J31" s="79">
        <f>'[1]SDDS d '!L32</f>
        <v>0</v>
      </c>
      <c r="K31" s="79">
        <f>'[1]SDDS d '!M32</f>
        <v>0</v>
      </c>
      <c r="L31" s="79">
        <f>'[1]SDDS d '!N32</f>
        <v>0</v>
      </c>
      <c r="M31" s="80">
        <f>'[1]SDDS d '!O32</f>
        <v>0</v>
      </c>
      <c r="N31" s="81">
        <f>'[1]SDDS d '!P32</f>
        <v>0</v>
      </c>
      <c r="O31" s="70"/>
    </row>
    <row r="32" spans="1:15" ht="15" customHeight="1" x14ac:dyDescent="0.25">
      <c r="B32" s="34" t="str">
        <f>IF(desc!$B$1=1,desc!G30,IF(desc!$B$1=2,desc!H30,IF(desc!$B$1=3,desc!I30,desc!J30)))</f>
        <v>Long-term reserves</v>
      </c>
      <c r="C32" s="75">
        <f>'[1]SDDS d '!E33</f>
        <v>0</v>
      </c>
      <c r="D32" s="75">
        <f>'[1]SDDS d '!F33</f>
        <v>0</v>
      </c>
      <c r="E32" s="75">
        <f>'[1]SDDS d '!G33</f>
        <v>-0.1</v>
      </c>
      <c r="F32" s="75">
        <f>'[1]SDDS d '!H33</f>
        <v>0</v>
      </c>
      <c r="G32" s="75">
        <f>'[1]SDDS d '!I33</f>
        <v>0</v>
      </c>
      <c r="H32" s="75">
        <f>'[1]SDDS d '!J33</f>
        <v>0</v>
      </c>
      <c r="I32" s="75">
        <f>'[1]SDDS d '!K33</f>
        <v>0</v>
      </c>
      <c r="J32" s="75">
        <f>'[1]SDDS d '!L33</f>
        <v>0</v>
      </c>
      <c r="K32" s="75">
        <f>'[1]SDDS d '!M33</f>
        <v>0</v>
      </c>
      <c r="L32" s="75">
        <f>'[1]SDDS d '!N33</f>
        <v>0</v>
      </c>
      <c r="M32" s="76">
        <f>'[1]SDDS d '!O33</f>
        <v>0</v>
      </c>
      <c r="N32" s="77">
        <f>'[1]SDDS d '!P33</f>
        <v>0</v>
      </c>
    </row>
    <row r="33" spans="1:15" ht="30" customHeight="1" x14ac:dyDescent="0.3">
      <c r="B33" s="29" t="str">
        <f>IF(desc!$B$1=1,desc!G31,IF(desc!$B$1=2,desc!H31,IF(desc!$B$1=3,desc!I31,desc!J31)))</f>
        <v>Foreign</v>
      </c>
      <c r="C33" s="67">
        <f>'[1]SDDS d '!E35</f>
        <v>10.864296000000001</v>
      </c>
      <c r="D33" s="67">
        <f>'[1]SDDS d '!F35</f>
        <v>5.1557913700000002</v>
      </c>
      <c r="E33" s="67">
        <f>'[1]SDDS d '!G35</f>
        <v>-1.9118813000000001</v>
      </c>
      <c r="F33" s="67">
        <f>'[1]SDDS d '!H35</f>
        <v>14.329872309999999</v>
      </c>
      <c r="G33" s="67">
        <f>'[1]SDDS d '!I35</f>
        <v>2.7550077900000001</v>
      </c>
      <c r="H33" s="67">
        <f>'[1]SDDS d '!J35</f>
        <v>-5.1625640199999996</v>
      </c>
      <c r="I33" s="67">
        <f>'[1]SDDS d '!K35</f>
        <v>14.60244627</v>
      </c>
      <c r="J33" s="67">
        <f>'[1]SDDS d '!L35</f>
        <v>2.4750690200000003</v>
      </c>
      <c r="K33" s="67">
        <f>'[1]SDDS d '!M35</f>
        <v>-4.8970800699999995</v>
      </c>
      <c r="L33" s="67">
        <f>'[1]SDDS d '!N35</f>
        <v>7.3266328500000002</v>
      </c>
      <c r="M33" s="68">
        <f>'[1]SDDS d '!O35</f>
        <v>0</v>
      </c>
      <c r="N33" s="69">
        <f>'[1]SDDS d '!P35</f>
        <v>0</v>
      </c>
    </row>
    <row r="34" spans="1:15" s="15" customFormat="1" ht="15" customHeight="1" x14ac:dyDescent="0.3">
      <c r="A34" s="60"/>
      <c r="B34" s="30" t="str">
        <f>IF(desc!$B$1=1,desc!G32,IF(desc!$B$1=2,desc!H32,IF(desc!$B$1=3,desc!I32,desc!J32)))</f>
        <v>Short-term</v>
      </c>
      <c r="C34" s="67">
        <f>'[1]SDDS d '!E36</f>
        <v>10.864296000000001</v>
      </c>
      <c r="D34" s="67">
        <f>'[1]SDDS d '!F36</f>
        <v>5.1557913700000002</v>
      </c>
      <c r="E34" s="67">
        <f>'[1]SDDS d '!G36</f>
        <v>-1.9118813000000001</v>
      </c>
      <c r="F34" s="67">
        <f>'[1]SDDS d '!H36</f>
        <v>14.329872309999999</v>
      </c>
      <c r="G34" s="67">
        <f>'[1]SDDS d '!I36</f>
        <v>2.7550077900000001</v>
      </c>
      <c r="H34" s="67">
        <f>'[1]SDDS d '!J36</f>
        <v>-5.1625640199999996</v>
      </c>
      <c r="I34" s="67">
        <f>'[1]SDDS d '!K36</f>
        <v>14.60244627</v>
      </c>
      <c r="J34" s="67">
        <f>'[1]SDDS d '!L36</f>
        <v>2.4750690200000003</v>
      </c>
      <c r="K34" s="67">
        <f>'[1]SDDS d '!M36</f>
        <v>-4.8970800699999995</v>
      </c>
      <c r="L34" s="67">
        <f>'[1]SDDS d '!N36</f>
        <v>7.3266328500000002</v>
      </c>
      <c r="M34" s="68">
        <f>'[1]SDDS d '!O36</f>
        <v>0</v>
      </c>
      <c r="N34" s="69">
        <f>'[1]SDDS d '!P36</f>
        <v>0</v>
      </c>
      <c r="O34" s="60"/>
    </row>
    <row r="35" spans="1:15" s="15" customFormat="1" ht="15" customHeight="1" x14ac:dyDescent="0.3">
      <c r="A35" s="60"/>
      <c r="B35" s="31" t="str">
        <f>IF(desc!$B$1=1,desc!G33,IF(desc!$B$1=2,desc!H33,IF(desc!$B$1=3,desc!I33,desc!J33)))</f>
        <v>Currency and deposits</v>
      </c>
      <c r="C35" s="79">
        <f>'[1]SDDS d '!E37</f>
        <v>0.13338105</v>
      </c>
      <c r="D35" s="79">
        <f>'[1]SDDS d '!F37</f>
        <v>-0.36176303999999998</v>
      </c>
      <c r="E35" s="79">
        <f>'[1]SDDS d '!G37</f>
        <v>0.13180544999999999</v>
      </c>
      <c r="F35" s="79">
        <f>'[1]SDDS d '!H37</f>
        <v>7.5672929999999999E-2</v>
      </c>
      <c r="G35" s="79">
        <f>'[1]SDDS d '!I37</f>
        <v>0.13201769999999999</v>
      </c>
      <c r="H35" s="79">
        <f>'[1]SDDS d '!J37</f>
        <v>-0.38393859000000002</v>
      </c>
      <c r="I35" s="79">
        <f>'[1]SDDS d '!K37</f>
        <v>1.27097E-3</v>
      </c>
      <c r="J35" s="79">
        <f>'[1]SDDS d '!L37</f>
        <v>0.13355723</v>
      </c>
      <c r="K35" s="79">
        <f>'[1]SDDS d '!M37</f>
        <v>2.8143328900000002</v>
      </c>
      <c r="L35" s="79">
        <f>'[1]SDDS d '!N37</f>
        <v>9.2978549999999993E-2</v>
      </c>
      <c r="M35" s="80">
        <f>'[1]SDDS d '!O37</f>
        <v>0</v>
      </c>
      <c r="N35" s="81">
        <f>'[1]SDDS d '!P37</f>
        <v>0</v>
      </c>
      <c r="O35" s="60"/>
    </row>
    <row r="36" spans="1:15" s="16" customFormat="1" ht="15" customHeight="1" x14ac:dyDescent="0.3">
      <c r="A36" s="70"/>
      <c r="B36" s="34" t="str">
        <f>IF(desc!$B$1=1,desc!G34,IF(desc!$B$1=2,desc!H34,IF(desc!$B$1=3,desc!I34,desc!J34)))</f>
        <v>Liquid Funds</v>
      </c>
      <c r="C36" s="87">
        <f>'[1]SDDS d '!E38</f>
        <v>0</v>
      </c>
      <c r="D36" s="87">
        <f>'[1]SDDS d '!F38</f>
        <v>0</v>
      </c>
      <c r="E36" s="87">
        <f>'[1]SDDS d '!G38</f>
        <v>0</v>
      </c>
      <c r="F36" s="87">
        <f>'[1]SDDS d '!H38</f>
        <v>0</v>
      </c>
      <c r="G36" s="87">
        <f>'[1]SDDS d '!I38</f>
        <v>0</v>
      </c>
      <c r="H36" s="87">
        <f>'[1]SDDS d '!J38</f>
        <v>0</v>
      </c>
      <c r="I36" s="87">
        <f>'[1]SDDS d '!K38</f>
        <v>0</v>
      </c>
      <c r="J36" s="87">
        <f>'[1]SDDS d '!L38</f>
        <v>0</v>
      </c>
      <c r="K36" s="87">
        <f>'[1]SDDS d '!M38</f>
        <v>0</v>
      </c>
      <c r="L36" s="87">
        <f>'[1]SDDS d '!N38</f>
        <v>0</v>
      </c>
      <c r="M36" s="88">
        <f>'[1]SDDS d '!O38</f>
        <v>0</v>
      </c>
      <c r="N36" s="89">
        <f>'[1]SDDS d '!P38</f>
        <v>0</v>
      </c>
      <c r="O36" s="70"/>
    </row>
    <row r="37" spans="1:15" s="17" customFormat="1" ht="15" customHeight="1" x14ac:dyDescent="0.25">
      <c r="A37" s="82"/>
      <c r="B37" s="33" t="str">
        <f>IF(desc!$B$1=1,desc!G35,IF(desc!$B$1=2,desc!H35,IF(desc!$B$1=3,desc!I35,desc!J35)))</f>
        <v>Receivables</v>
      </c>
      <c r="C37" s="75">
        <f>'[1]SDDS d '!E39</f>
        <v>0.13338105</v>
      </c>
      <c r="D37" s="75">
        <f>'[1]SDDS d '!F39</f>
        <v>-0.36176303999999998</v>
      </c>
      <c r="E37" s="75">
        <f>'[1]SDDS d '!G39</f>
        <v>0.13180544999999999</v>
      </c>
      <c r="F37" s="75">
        <f>'[1]SDDS d '!H39</f>
        <v>7.5672929999999999E-2</v>
      </c>
      <c r="G37" s="75">
        <f>'[1]SDDS d '!I39</f>
        <v>0.13201769999999999</v>
      </c>
      <c r="H37" s="75">
        <f>'[1]SDDS d '!J39</f>
        <v>-0.38393859000000002</v>
      </c>
      <c r="I37" s="75">
        <f>'[1]SDDS d '!K39</f>
        <v>1.27097E-3</v>
      </c>
      <c r="J37" s="75">
        <f>'[1]SDDS d '!L39</f>
        <v>0.13355723</v>
      </c>
      <c r="K37" s="75">
        <f>'[1]SDDS d '!M39</f>
        <v>2.8143328900000002</v>
      </c>
      <c r="L37" s="75">
        <f>'[1]SDDS d '!N39</f>
        <v>9.2978549999999993E-2</v>
      </c>
      <c r="M37" s="76">
        <f>'[1]SDDS d '!O39</f>
        <v>0</v>
      </c>
      <c r="N37" s="77">
        <f>'[1]SDDS d '!P39</f>
        <v>0</v>
      </c>
      <c r="O37" s="82"/>
    </row>
    <row r="38" spans="1:15" ht="15" customHeight="1" x14ac:dyDescent="0.3">
      <c r="B38" s="31" t="str">
        <f>IF(desc!$B$1=1,desc!G36,IF(desc!$B$1=2,desc!H36,IF(desc!$B$1=3,desc!I36,desc!J36)))</f>
        <v>Securities other than shares</v>
      </c>
      <c r="C38" s="79">
        <f>'[1]SDDS d '!E40</f>
        <v>0</v>
      </c>
      <c r="D38" s="79">
        <f>'[1]SDDS d '!F40</f>
        <v>0</v>
      </c>
      <c r="E38" s="79">
        <f>'[1]SDDS d '!G40</f>
        <v>0</v>
      </c>
      <c r="F38" s="79">
        <f>'[1]SDDS d '!H40</f>
        <v>0</v>
      </c>
      <c r="G38" s="79">
        <f>'[1]SDDS d '!I40</f>
        <v>0</v>
      </c>
      <c r="H38" s="79">
        <f>'[1]SDDS d '!J40</f>
        <v>0</v>
      </c>
      <c r="I38" s="79">
        <f>'[1]SDDS d '!K40</f>
        <v>0</v>
      </c>
      <c r="J38" s="79">
        <f>'[1]SDDS d '!L40</f>
        <v>0</v>
      </c>
      <c r="K38" s="79">
        <f>'[1]SDDS d '!M40</f>
        <v>0</v>
      </c>
      <c r="L38" s="79">
        <f>'[1]SDDS d '!N40</f>
        <v>0</v>
      </c>
      <c r="M38" s="80">
        <f>'[1]SDDS d '!O40</f>
        <v>0</v>
      </c>
      <c r="N38" s="81">
        <f>'[1]SDDS d '!P40</f>
        <v>0</v>
      </c>
    </row>
    <row r="39" spans="1:15" s="16" customFormat="1" ht="15" customHeight="1" x14ac:dyDescent="0.3">
      <c r="A39" s="70"/>
      <c r="B39" s="34" t="str">
        <f>IF(desc!$B$1=1,desc!G37,IF(desc!$B$1=2,desc!H37,IF(desc!$B$1=3,desc!I37,desc!J37)))</f>
        <v>Short-term investments</v>
      </c>
      <c r="C39" s="75">
        <f>'[1]SDDS d '!E41</f>
        <v>0</v>
      </c>
      <c r="D39" s="75">
        <f>'[1]SDDS d '!F41</f>
        <v>0</v>
      </c>
      <c r="E39" s="75">
        <f>'[1]SDDS d '!G41</f>
        <v>0</v>
      </c>
      <c r="F39" s="75">
        <f>'[1]SDDS d '!H41</f>
        <v>0</v>
      </c>
      <c r="G39" s="75">
        <f>'[1]SDDS d '!I41</f>
        <v>0</v>
      </c>
      <c r="H39" s="75">
        <f>'[1]SDDS d '!J41</f>
        <v>0</v>
      </c>
      <c r="I39" s="75">
        <f>'[1]SDDS d '!K41</f>
        <v>0</v>
      </c>
      <c r="J39" s="75">
        <f>'[1]SDDS d '!L41</f>
        <v>0</v>
      </c>
      <c r="K39" s="83">
        <f>'[1]SDDS d '!M41</f>
        <v>0</v>
      </c>
      <c r="L39" s="75">
        <f>'[1]SDDS d '!N41</f>
        <v>0</v>
      </c>
      <c r="M39" s="76">
        <f>'[1]SDDS d '!O41</f>
        <v>0</v>
      </c>
      <c r="N39" s="77">
        <f>'[1]SDDS d '!P41</f>
        <v>0</v>
      </c>
      <c r="O39" s="70"/>
    </row>
    <row r="40" spans="1:15" ht="15" customHeight="1" x14ac:dyDescent="0.3">
      <c r="B40" s="31" t="str">
        <f>IF(desc!$B$1=1,desc!G38,IF(desc!$B$1=2,desc!H38,IF(desc!$B$1=3,desc!I38,desc!J38)))</f>
        <v>Loans and current liabilities</v>
      </c>
      <c r="C40" s="79">
        <f>'[1]SDDS d '!E42</f>
        <v>10.730914950000001</v>
      </c>
      <c r="D40" s="79">
        <f>'[1]SDDS d '!F42</f>
        <v>5.5175544099999998</v>
      </c>
      <c r="E40" s="79">
        <f>'[1]SDDS d '!G42</f>
        <v>-2.04368675</v>
      </c>
      <c r="F40" s="79">
        <f>'[1]SDDS d '!H42</f>
        <v>14.254199379999999</v>
      </c>
      <c r="G40" s="79">
        <f>'[1]SDDS d '!I42</f>
        <v>2.6229900900000001</v>
      </c>
      <c r="H40" s="79">
        <f>'[1]SDDS d '!J42</f>
        <v>-4.77862543</v>
      </c>
      <c r="I40" s="79">
        <f>'[1]SDDS d '!K42</f>
        <v>14.6011753</v>
      </c>
      <c r="J40" s="79">
        <f>'[1]SDDS d '!L42</f>
        <v>2.3415117900000002</v>
      </c>
      <c r="K40" s="79">
        <f>'[1]SDDS d '!M42</f>
        <v>-7.7114129599999997</v>
      </c>
      <c r="L40" s="79">
        <f>'[1]SDDS d '!N42</f>
        <v>7.2336543000000004</v>
      </c>
      <c r="M40" s="80">
        <f>'[1]SDDS d '!O42</f>
        <v>0</v>
      </c>
      <c r="N40" s="81">
        <f>'[1]SDDS d '!P42</f>
        <v>0</v>
      </c>
    </row>
    <row r="41" spans="1:15" s="16" customFormat="1" ht="15" customHeight="1" x14ac:dyDescent="0.3">
      <c r="A41" s="70"/>
      <c r="B41" s="34" t="str">
        <f>IF(desc!$B$1=1,desc!G39,IF(desc!$B$1=2,desc!H39,IF(desc!$B$1=3,desc!I39,desc!J39)))</f>
        <v>Current liabilities</v>
      </c>
      <c r="C41" s="75">
        <f>'[1]SDDS d '!E43</f>
        <v>10.730914950000001</v>
      </c>
      <c r="D41" s="75">
        <f>'[1]SDDS d '!F43</f>
        <v>5.5175544099999998</v>
      </c>
      <c r="E41" s="75">
        <f>'[1]SDDS d '!G43</f>
        <v>-2.04368675</v>
      </c>
      <c r="F41" s="75">
        <f>'[1]SDDS d '!H43</f>
        <v>14.254199379999999</v>
      </c>
      <c r="G41" s="75">
        <f>'[1]SDDS d '!I43</f>
        <v>2.6229900900000001</v>
      </c>
      <c r="H41" s="75">
        <f>'[1]SDDS d '!J43</f>
        <v>-4.77862543</v>
      </c>
      <c r="I41" s="75">
        <f>'[1]SDDS d '!K43</f>
        <v>14.6011753</v>
      </c>
      <c r="J41" s="75">
        <f>'[1]SDDS d '!L43</f>
        <v>2.3415117900000002</v>
      </c>
      <c r="K41" s="75">
        <f>'[1]SDDS d '!M43</f>
        <v>-7.7114129599999997</v>
      </c>
      <c r="L41" s="75">
        <f>'[1]SDDS d '!N43</f>
        <v>7.2336543000000004</v>
      </c>
      <c r="M41" s="76">
        <f>'[1]SDDS d '!O43</f>
        <v>0</v>
      </c>
      <c r="N41" s="77">
        <f>'[1]SDDS d '!P43</f>
        <v>0</v>
      </c>
      <c r="O41" s="70"/>
    </row>
    <row r="42" spans="1:15" ht="15" customHeight="1" x14ac:dyDescent="0.3">
      <c r="B42" s="30" t="str">
        <f>IF(desc!$B$1=1,desc!G40,IF(desc!$B$1=2,desc!H40,IF(desc!$B$1=3,desc!I40,desc!J40)))</f>
        <v>Medium- and long-term</v>
      </c>
      <c r="C42" s="67">
        <f>'[1]SDDS d '!E44</f>
        <v>0</v>
      </c>
      <c r="D42" s="67">
        <f>'[1]SDDS d '!F44</f>
        <v>0</v>
      </c>
      <c r="E42" s="67">
        <f>'[1]SDDS d '!G44</f>
        <v>0</v>
      </c>
      <c r="F42" s="67">
        <f>'[1]SDDS d '!H44</f>
        <v>0</v>
      </c>
      <c r="G42" s="67">
        <f>'[1]SDDS d '!I44</f>
        <v>0</v>
      </c>
      <c r="H42" s="67">
        <f>'[1]SDDS d '!J44</f>
        <v>0</v>
      </c>
      <c r="I42" s="67">
        <f>'[1]SDDS d '!K44</f>
        <v>0</v>
      </c>
      <c r="J42" s="67">
        <f>'[1]SDDS d '!L44</f>
        <v>0</v>
      </c>
      <c r="K42" s="67">
        <f>'[1]SDDS d '!M44</f>
        <v>0</v>
      </c>
      <c r="L42" s="67">
        <f>'[1]SDDS d '!N44</f>
        <v>0</v>
      </c>
      <c r="M42" s="68">
        <f>'[1]SDDS d '!O44</f>
        <v>0</v>
      </c>
      <c r="N42" s="69">
        <f>'[1]SDDS d '!P44</f>
        <v>0</v>
      </c>
    </row>
    <row r="43" spans="1:15" s="15" customFormat="1" ht="15" customHeight="1" x14ac:dyDescent="0.3">
      <c r="A43" s="60"/>
      <c r="B43" s="31" t="str">
        <f>IF(desc!$B$1=1,desc!G41,IF(desc!$B$1=2,desc!H41,IF(desc!$B$1=3,desc!I41,desc!J41)))</f>
        <v>Securities other than shares</v>
      </c>
      <c r="C43" s="79">
        <f>'[1]SDDS d '!E45</f>
        <v>0</v>
      </c>
      <c r="D43" s="79">
        <f>'[1]SDDS d '!F45</f>
        <v>0</v>
      </c>
      <c r="E43" s="79">
        <f>'[1]SDDS d '!G45</f>
        <v>0</v>
      </c>
      <c r="F43" s="79">
        <f>'[1]SDDS d '!H45</f>
        <v>0</v>
      </c>
      <c r="G43" s="79">
        <f>'[1]SDDS d '!I45</f>
        <v>0</v>
      </c>
      <c r="H43" s="79">
        <f>'[1]SDDS d '!J45</f>
        <v>0</v>
      </c>
      <c r="I43" s="79">
        <f>'[1]SDDS d '!K45</f>
        <v>0</v>
      </c>
      <c r="J43" s="79">
        <f>'[1]SDDS d '!L45</f>
        <v>0</v>
      </c>
      <c r="K43" s="79">
        <f>'[1]SDDS d '!M45</f>
        <v>0</v>
      </c>
      <c r="L43" s="79">
        <f>'[1]SDDS d '!N45</f>
        <v>0</v>
      </c>
      <c r="M43" s="80">
        <f>'[1]SDDS d '!O45</f>
        <v>0</v>
      </c>
      <c r="N43" s="81">
        <f>'[1]SDDS d '!P45</f>
        <v>0</v>
      </c>
      <c r="O43" s="60"/>
    </row>
    <row r="44" spans="1:15" s="16" customFormat="1" ht="15" customHeight="1" thickBot="1" x14ac:dyDescent="0.35">
      <c r="A44" s="70"/>
      <c r="B44" s="35" t="str">
        <f>IF(desc!$B$1=1,desc!G42,IF(desc!$B$1=2,desc!H42,IF(desc!$B$1=3,desc!I42,desc!J42)))</f>
        <v>Long-term investments</v>
      </c>
      <c r="C44" s="90">
        <f>'[1]SDDS d '!E46</f>
        <v>0</v>
      </c>
      <c r="D44" s="90">
        <f>'[1]SDDS d '!F46</f>
        <v>0</v>
      </c>
      <c r="E44" s="90">
        <f>'[1]SDDS d '!G46</f>
        <v>0</v>
      </c>
      <c r="F44" s="90">
        <f>'[1]SDDS d '!H46</f>
        <v>0</v>
      </c>
      <c r="G44" s="90">
        <f>'[1]SDDS d '!I46</f>
        <v>0</v>
      </c>
      <c r="H44" s="90">
        <f>'[1]SDDS d '!J46</f>
        <v>0</v>
      </c>
      <c r="I44" s="91">
        <f>'[1]SDDS d '!K46</f>
        <v>0</v>
      </c>
      <c r="J44" s="91">
        <f>'[1]SDDS d '!L46</f>
        <v>0</v>
      </c>
      <c r="K44" s="90">
        <f>'[1]SDDS d '!M46</f>
        <v>0</v>
      </c>
      <c r="L44" s="91">
        <f>'[1]SDDS d '!N46</f>
        <v>0</v>
      </c>
      <c r="M44" s="92">
        <f>'[1]SDDS d '!O46</f>
        <v>0</v>
      </c>
      <c r="N44" s="93">
        <f>'[1]SDDS d '!P46</f>
        <v>0</v>
      </c>
      <c r="O44" s="70"/>
    </row>
    <row r="45" spans="1:15" ht="12" customHeight="1" x14ac:dyDescent="0.3">
      <c r="B45" s="94"/>
      <c r="G45" s="37"/>
      <c r="I45" s="37"/>
      <c r="M45" s="37"/>
      <c r="N45" s="37"/>
    </row>
    <row r="46" spans="1:15" hidden="1" x14ac:dyDescent="0.25">
      <c r="C46" s="53"/>
      <c r="D46" s="53"/>
      <c r="E46" s="53"/>
      <c r="J46" s="95"/>
      <c r="K46" s="95"/>
    </row>
    <row r="47" spans="1:15" hidden="1" x14ac:dyDescent="0.25">
      <c r="J47" s="95"/>
      <c r="L47" s="58"/>
      <c r="M47" s="51"/>
      <c r="N47" s="37"/>
    </row>
    <row r="48" spans="1:15" hidden="1" x14ac:dyDescent="0.25">
      <c r="C48" s="53"/>
      <c r="D48" s="53"/>
      <c r="E48" s="53"/>
      <c r="F48" s="53"/>
      <c r="G48" s="53"/>
      <c r="H48" s="53"/>
      <c r="I48" s="53"/>
      <c r="J48" s="53"/>
      <c r="L48" s="58"/>
      <c r="M48" s="51"/>
      <c r="N48" s="37"/>
    </row>
    <row r="49" spans="3:14" hidden="1" x14ac:dyDescent="0.25">
      <c r="J49" s="95"/>
      <c r="L49" s="58"/>
      <c r="M49" s="51"/>
      <c r="N49" s="37"/>
    </row>
    <row r="50" spans="3:14" hidden="1" x14ac:dyDescent="0.25">
      <c r="C50" s="53"/>
      <c r="D50" s="53"/>
      <c r="E50" s="53"/>
      <c r="J50" s="95"/>
      <c r="L50" s="58"/>
      <c r="M50" s="51"/>
      <c r="N50" s="37"/>
    </row>
    <row r="51" spans="3:14" hidden="1" x14ac:dyDescent="0.25">
      <c r="J51" s="95"/>
      <c r="L51" s="58"/>
      <c r="M51" s="51"/>
      <c r="N51" s="37"/>
    </row>
    <row r="52" spans="3:14" hidden="1" x14ac:dyDescent="0.25">
      <c r="C52" s="53"/>
      <c r="D52" s="53"/>
      <c r="E52" s="53"/>
      <c r="J52" s="95"/>
      <c r="L52" s="58"/>
      <c r="M52" s="51"/>
      <c r="N52" s="37"/>
    </row>
    <row r="53" spans="3:14" hidden="1" x14ac:dyDescent="0.25">
      <c r="J53" s="95"/>
      <c r="L53" s="58"/>
      <c r="M53" s="51"/>
      <c r="N53" s="37"/>
    </row>
    <row r="54" spans="3:14" hidden="1" x14ac:dyDescent="0.25">
      <c r="C54" s="53"/>
      <c r="D54" s="53"/>
      <c r="E54" s="53"/>
      <c r="F54" s="53"/>
      <c r="G54" s="96"/>
      <c r="J54" s="95"/>
      <c r="L54" s="58"/>
      <c r="M54" s="51"/>
      <c r="N54" s="37"/>
    </row>
    <row r="55" spans="3:14" hidden="1" x14ac:dyDescent="0.25">
      <c r="J55" s="95"/>
      <c r="L55" s="58"/>
      <c r="M55" s="51"/>
      <c r="N55" s="37"/>
    </row>
    <row r="56" spans="3:14" ht="13" hidden="1" x14ac:dyDescent="0.3">
      <c r="C56" s="53"/>
      <c r="D56" s="53"/>
      <c r="E56" s="53"/>
      <c r="F56" s="53"/>
      <c r="G56" s="96"/>
      <c r="J56" s="95"/>
      <c r="K56" s="97"/>
      <c r="L56" s="58"/>
      <c r="M56" s="51"/>
      <c r="N56" s="37"/>
    </row>
    <row r="57" spans="3:14" hidden="1" x14ac:dyDescent="0.25">
      <c r="J57" s="95"/>
      <c r="L57" s="58"/>
      <c r="M57" s="51"/>
      <c r="N57" s="37"/>
    </row>
    <row r="58" spans="3:14" hidden="1" x14ac:dyDescent="0.25">
      <c r="C58" s="53"/>
      <c r="D58" s="53"/>
      <c r="E58" s="53"/>
      <c r="F58" s="53"/>
      <c r="G58" s="96"/>
      <c r="L58" s="58"/>
      <c r="M58" s="51"/>
      <c r="N58" s="37"/>
    </row>
    <row r="59" spans="3:14" hidden="1" x14ac:dyDescent="0.25">
      <c r="L59" s="58"/>
      <c r="M59" s="51"/>
      <c r="N59" s="37"/>
    </row>
    <row r="60" spans="3:14" hidden="1" x14ac:dyDescent="0.25">
      <c r="C60" s="53"/>
      <c r="D60" s="53"/>
      <c r="E60" s="53"/>
      <c r="F60" s="53"/>
      <c r="G60" s="96"/>
      <c r="L60" s="58"/>
      <c r="M60" s="51"/>
      <c r="N60" s="37"/>
    </row>
    <row r="61" spans="3:14" hidden="1" x14ac:dyDescent="0.25">
      <c r="L61" s="58"/>
      <c r="M61" s="51"/>
      <c r="N61" s="37"/>
    </row>
    <row r="62" spans="3:14" hidden="1" x14ac:dyDescent="0.25">
      <c r="L62" s="58"/>
      <c r="M62" s="51"/>
      <c r="N62" s="37"/>
    </row>
    <row r="63" spans="3:14" hidden="1" x14ac:dyDescent="0.25">
      <c r="L63" s="58"/>
      <c r="M63" s="51"/>
      <c r="N63" s="37"/>
    </row>
  </sheetData>
  <sheetProtection sheet="1" formatCells="0" formatColumns="0" formatRows="0" insertColumns="0" insertRows="0" insertHyperlinks="0" deleteColumns="0" deleteRows="0" sort="0" autoFilter="0" pivotTables="0"/>
  <pageMargins left="0.64" right="0.78740157480314965" top="1.02" bottom="0.63" header="0.27559055118110237" footer="0.17"/>
  <pageSetup paperSize="9" scale="64" fitToHeight="4" orientation="landscape" r:id="rId1"/>
  <headerFooter alignWithMargins="0">
    <oddHeader>&amp;L&amp;G</oddHeader>
    <oddFooter>&amp;L&amp;6Eidgenössisches Finanzdepartement EFD
Eidgenössische Finanzverwaltung EFV
Bundesgasse 3, 3003 Bern, Schweiz
Tel. ++41(0)31 322 21 11, Fax ++41(0)31 322 61 87
info@efv.admin.ch
www.efv.admin.ch</oddFooter>
  </headerFooter>
  <customProperties>
    <customPr name="_pios_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D56"/>
  <sheetViews>
    <sheetView showGridLines="0" zoomScale="80" zoomScaleNormal="80" zoomScaleSheetLayoutView="100" workbookViewId="0">
      <pane xSplit="2" ySplit="6" topLeftCell="G7" activePane="bottomRight" state="frozen"/>
      <selection pane="topRight"/>
      <selection pane="bottomLeft"/>
      <selection pane="bottomRight"/>
    </sheetView>
  </sheetViews>
  <sheetFormatPr baseColWidth="10" defaultColWidth="0" defaultRowHeight="12.5" zeroHeight="1" x14ac:dyDescent="0.25"/>
  <cols>
    <col min="1" max="1" width="6.26953125" style="8" customWidth="1"/>
    <col min="2" max="2" width="65.453125" style="8" customWidth="1"/>
    <col min="3" max="3" width="11.1796875" style="8" customWidth="1"/>
    <col min="4" max="6" width="10" style="8" customWidth="1"/>
    <col min="7" max="7" width="10.26953125" style="12" customWidth="1"/>
    <col min="8" max="8" width="10" style="8" customWidth="1"/>
    <col min="9" max="9" width="10" style="9" customWidth="1"/>
    <col min="10" max="12" width="11.1796875" style="8" customWidth="1"/>
    <col min="13" max="13" width="10" style="13" customWidth="1"/>
    <col min="14" max="14" width="10.7265625" style="10" customWidth="1"/>
    <col min="15" max="15" width="9.1796875" style="8" customWidth="1"/>
    <col min="16" max="17" width="9.1796875" style="8" hidden="1" customWidth="1"/>
    <col min="18" max="30" width="0" style="8" hidden="1" customWidth="1"/>
    <col min="31" max="16384" width="9.1796875" style="8" hidden="1"/>
  </cols>
  <sheetData>
    <row r="1" spans="1:15" ht="18" customHeight="1" x14ac:dyDescent="0.4">
      <c r="A1" s="37"/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  <c r="O1" s="37"/>
    </row>
    <row r="2" spans="1:15" ht="12.75" customHeight="1" x14ac:dyDescent="0.4">
      <c r="A2" s="37"/>
      <c r="B2" s="48"/>
      <c r="C2" s="49"/>
      <c r="D2" s="49"/>
      <c r="E2" s="49"/>
      <c r="F2" s="49"/>
      <c r="G2" s="49"/>
      <c r="H2" s="49"/>
      <c r="I2" s="49"/>
      <c r="J2" s="49"/>
      <c r="K2" s="49"/>
      <c r="L2" s="52"/>
      <c r="M2" s="50"/>
      <c r="N2" s="51"/>
      <c r="O2" s="37"/>
    </row>
    <row r="3" spans="1:15" ht="15.5" x14ac:dyDescent="0.35">
      <c r="A3" s="37"/>
      <c r="B3" s="25" t="str">
        <f>IF(desc!$B$1=1,desc!$G44,IF(desc!$B$1=2,desc!$H44,IF(desc!$B$1=3,desc!$I44,desc!$J44)))</f>
        <v>Central Government Debt</v>
      </c>
      <c r="C3" s="98"/>
      <c r="D3" s="98"/>
      <c r="E3" s="98"/>
      <c r="F3" s="98"/>
      <c r="G3" s="99"/>
      <c r="H3" s="98"/>
      <c r="I3" s="100"/>
      <c r="J3" s="101"/>
      <c r="K3" s="102"/>
      <c r="L3" s="103"/>
      <c r="M3" s="104"/>
      <c r="N3" s="105"/>
      <c r="O3" s="37"/>
    </row>
    <row r="4" spans="1:15" ht="13" thickBot="1" x14ac:dyDescent="0.3">
      <c r="A4" s="37"/>
      <c r="B4" s="37"/>
      <c r="C4" s="98"/>
      <c r="D4" s="98"/>
      <c r="E4" s="98"/>
      <c r="F4" s="98"/>
      <c r="G4" s="99"/>
      <c r="H4" s="102"/>
      <c r="I4" s="106"/>
      <c r="J4" s="98"/>
      <c r="K4" s="98"/>
      <c r="L4" s="107"/>
      <c r="M4" s="104"/>
      <c r="N4" s="108"/>
      <c r="O4" s="37"/>
    </row>
    <row r="5" spans="1:15" s="14" customFormat="1" ht="12" customHeight="1" x14ac:dyDescent="0.3">
      <c r="A5" s="59"/>
      <c r="B5" s="26"/>
      <c r="C5" s="40" t="s">
        <v>223</v>
      </c>
      <c r="D5" s="36" t="str">
        <f>IF(desc!$B$1=1,desc!$G$113,IF(desc!$B$1=2,desc!$H$113,IF(desc!$B$1=3,desc!$I$113,desc!$J$113)))</f>
        <v>1. Quarter</v>
      </c>
      <c r="E5" s="36" t="str">
        <f>IF(desc!$B$1=1,desc!$G$114,IF(desc!$B$1=2,desc!$H$114,IF(desc!$B$1=3,desc!$I$114,desc!$J$114)))</f>
        <v>2. Quarter</v>
      </c>
      <c r="F5" s="36" t="str">
        <f>IF(desc!$B$1=1,desc!$G$115,IF(desc!$B$1=2,desc!$H$115,IF(desc!$B$1=3,desc!$I$115,desc!$J$115)))</f>
        <v>3. Quarter</v>
      </c>
      <c r="G5" s="41" t="str">
        <f>IF(desc!$B$1=1,desc!$G$116,IF(desc!$B$1=2,desc!$H$116,IF(desc!$B$1=3,desc!$I$116,desc!$J$116)))</f>
        <v>4. Quarter</v>
      </c>
      <c r="H5" s="59"/>
      <c r="I5" s="109"/>
      <c r="J5" s="40" t="s">
        <v>223</v>
      </c>
      <c r="K5" s="36" t="str">
        <f>IF(desc!$B$1=1,desc!$G$113,IF(desc!$B$1=2,desc!$H$113,IF(desc!$B$1=3,desc!$I$113,desc!$J$113)))</f>
        <v>1. Quarter</v>
      </c>
      <c r="L5" s="36" t="str">
        <f>IF(desc!$B$1=1,desc!$G$114,IF(desc!$B$1=2,desc!$H$114,IF(desc!$B$1=3,desc!$I$114,desc!$J$114)))</f>
        <v>2. Quarter</v>
      </c>
      <c r="M5" s="36" t="str">
        <f>IF(desc!$B$1=1,desc!$G$115,IF(desc!$B$1=2,desc!$H$115,IF(desc!$B$1=3,desc!$I$115,desc!$J$115)))</f>
        <v>3. Quarter</v>
      </c>
      <c r="N5" s="41" t="str">
        <f>IF(desc!$B$1=1,desc!$G$116,IF(desc!$B$1=2,desc!$H$116,IF(desc!$B$1=3,desc!$I$116,desc!$J$116)))</f>
        <v>4. Quarter</v>
      </c>
      <c r="O5" s="59"/>
    </row>
    <row r="6" spans="1:15" s="15" customFormat="1" ht="13.5" thickBot="1" x14ac:dyDescent="0.35">
      <c r="A6" s="60"/>
      <c r="B6" s="27" t="str">
        <f>IF(desc!$B$1=1,desc!$G45,IF(desc!$B$1=2,desc!$H45,IF(desc!$B$1=3,desc!$I45,desc!$J45)))</f>
        <v>Mio CHF</v>
      </c>
      <c r="C6" s="42">
        <v>2019</v>
      </c>
      <c r="D6" s="42">
        <f>desc!$C$1-1</f>
        <v>2019</v>
      </c>
      <c r="E6" s="42">
        <f>desc!$C$1-1</f>
        <v>2019</v>
      </c>
      <c r="F6" s="42">
        <f>desc!$C$1-1</f>
        <v>2019</v>
      </c>
      <c r="G6" s="42">
        <f>desc!$C$1-1</f>
        <v>2019</v>
      </c>
      <c r="H6" s="60"/>
      <c r="I6" s="110"/>
      <c r="J6" s="42">
        <f>desc!$C$1</f>
        <v>2020</v>
      </c>
      <c r="K6" s="42">
        <f>desc!$C$1</f>
        <v>2020</v>
      </c>
      <c r="L6" s="42">
        <f>desc!$C$1</f>
        <v>2020</v>
      </c>
      <c r="M6" s="42">
        <f>desc!$C$1</f>
        <v>2020</v>
      </c>
      <c r="N6" s="42">
        <f>desc!$C$1</f>
        <v>2020</v>
      </c>
      <c r="O6" s="60"/>
    </row>
    <row r="7" spans="1:15" s="15" customFormat="1" ht="24.75" customHeight="1" thickBot="1" x14ac:dyDescent="0.35">
      <c r="A7" s="60"/>
      <c r="B7" s="28" t="str">
        <f>IF(desc!$B$1=1,desc!$G46,IF(desc!$B$1=2,desc!$H46,IF(desc!$B$1=3,desc!$I46,desc!$J46)))</f>
        <v>Total</v>
      </c>
      <c r="C7" s="111">
        <f>'[1]SDDS d '!E54</f>
        <v>99406.534803739996</v>
      </c>
      <c r="D7" s="111">
        <f>'[1]SDDS d '!F54</f>
        <v>101253.13411549</v>
      </c>
      <c r="E7" s="111">
        <f>'[1]SDDS d '!G54</f>
        <v>98978.500627370013</v>
      </c>
      <c r="F7" s="111">
        <f>'[1]SDDS d '!H54</f>
        <v>95382.356512909988</v>
      </c>
      <c r="G7" s="111">
        <f>'[1]SDDS d '!I54</f>
        <v>96947.559209779996</v>
      </c>
      <c r="H7" s="60"/>
      <c r="I7" s="60"/>
      <c r="J7" s="111">
        <f>'[1]SDDS d '!L54</f>
        <v>96947.559209779996</v>
      </c>
      <c r="K7" s="111">
        <f>'[1]SDDS d '!M54</f>
        <v>108556.27728151</v>
      </c>
      <c r="L7" s="111">
        <f>'[1]SDDS d '!N54</f>
        <v>108140.28735343002</v>
      </c>
      <c r="M7" s="111">
        <f>'[1]SDDS d '!O54</f>
        <v>100345.91228573</v>
      </c>
      <c r="N7" s="111">
        <f>'[1]SDDS d '!P54</f>
        <v>0</v>
      </c>
      <c r="O7" s="60"/>
    </row>
    <row r="8" spans="1:15" s="15" customFormat="1" ht="15" customHeight="1" x14ac:dyDescent="0.3">
      <c r="A8" s="60"/>
      <c r="B8" s="29" t="str">
        <f>IF(desc!$B$1=1,desc!$G47,IF(desc!$B$1=2,desc!$H47,IF(desc!$B$1=3,desc!$I47,desc!$J47)))</f>
        <v>Domestic</v>
      </c>
      <c r="C8" s="69">
        <f>'[1]SDDS d '!E55</f>
        <v>99383.057372130002</v>
      </c>
      <c r="D8" s="69">
        <f>'[1]SDDS d '!F55</f>
        <v>101219.23145895</v>
      </c>
      <c r="E8" s="69">
        <f>'[1]SDDS d '!G55</f>
        <v>98934.525167440006</v>
      </c>
      <c r="F8" s="69">
        <f>'[1]SDDS d '!H55</f>
        <v>95329.71774190999</v>
      </c>
      <c r="G8" s="69">
        <f>'[1]SDDS d '!I55</f>
        <v>96917.507058579999</v>
      </c>
      <c r="H8" s="60"/>
      <c r="I8" s="60"/>
      <c r="J8" s="69">
        <f>'[1]SDDS d '!L55</f>
        <v>96917.507058579999</v>
      </c>
      <c r="K8" s="69">
        <f>'[1]SDDS d '!M55</f>
        <v>108512.0203477</v>
      </c>
      <c r="L8" s="69">
        <f>'[1]SDDS d '!N55</f>
        <v>108083.93185558001</v>
      </c>
      <c r="M8" s="69">
        <f>'[1]SDDS d '!O55</f>
        <v>100280.32551374999</v>
      </c>
      <c r="N8" s="69">
        <f>'[1]SDDS d '!P55</f>
        <v>0</v>
      </c>
      <c r="O8" s="60"/>
    </row>
    <row r="9" spans="1:15" s="15" customFormat="1" ht="15" customHeight="1" x14ac:dyDescent="0.3">
      <c r="A9" s="60"/>
      <c r="B9" s="30" t="str">
        <f>IF(desc!$B$1=1,desc!$G48,IF(desc!$B$1=2,desc!$H48,IF(desc!$B$1=3,desc!$I48,desc!$J48)))</f>
        <v>Short-term</v>
      </c>
      <c r="C9" s="69">
        <f>'[1]SDDS d '!E56</f>
        <v>35153.850592330004</v>
      </c>
      <c r="D9" s="69">
        <f>'[1]SDDS d '!F56</f>
        <v>36289.474867850004</v>
      </c>
      <c r="E9" s="69">
        <f>'[1]SDDS d '!G56</f>
        <v>33928.805260339999</v>
      </c>
      <c r="F9" s="69">
        <f>'[1]SDDS d '!H56</f>
        <v>34475.61153935999</v>
      </c>
      <c r="G9" s="69">
        <f>'[1]SDDS d '!I56</f>
        <v>35387.783924470001</v>
      </c>
      <c r="H9" s="60"/>
      <c r="I9" s="60"/>
      <c r="J9" s="69">
        <f>'[1]SDDS d '!L56</f>
        <v>35387.783924470001</v>
      </c>
      <c r="K9" s="69">
        <f>'[1]SDDS d '!M56</f>
        <v>46232.875733749999</v>
      </c>
      <c r="L9" s="69">
        <f>'[1]SDDS d '!N56</f>
        <v>48078.886650070002</v>
      </c>
      <c r="M9" s="69">
        <f>'[1]SDDS d '!O56</f>
        <v>39237.342649470003</v>
      </c>
      <c r="N9" s="69">
        <f>'[1]SDDS d '!P56</f>
        <v>0</v>
      </c>
      <c r="O9" s="60"/>
    </row>
    <row r="10" spans="1:15" s="9" customFormat="1" ht="15" customHeight="1" x14ac:dyDescent="0.25">
      <c r="A10" s="49"/>
      <c r="B10" s="38" t="str">
        <f>IF(desc!$B$1=1,desc!$G49,IF(desc!$B$1=2,desc!$H49,IF(desc!$B$1=3,desc!$I49,desc!$J49)))</f>
        <v>Current liabilities</v>
      </c>
      <c r="C10" s="112">
        <f>'[1]SDDS d '!E57</f>
        <v>13610.568322130001</v>
      </c>
      <c r="D10" s="112">
        <f>'[1]SDDS d '!F57</f>
        <v>14285.230942950002</v>
      </c>
      <c r="E10" s="112">
        <f>'[1]SDDS d '!G57</f>
        <v>17261.38363158</v>
      </c>
      <c r="F10" s="112">
        <f>'[1]SDDS d '!H57</f>
        <v>12982.744759769997</v>
      </c>
      <c r="G10" s="112">
        <f>'[1]SDDS d '!I57</f>
        <v>13702.194327489999</v>
      </c>
      <c r="H10" s="49"/>
      <c r="I10" s="49"/>
      <c r="J10" s="112">
        <f>'[1]SDDS d '!L57</f>
        <v>13702.194327489999</v>
      </c>
      <c r="K10" s="112">
        <f>'[1]SDDS d '!M57</f>
        <v>18386.014805049999</v>
      </c>
      <c r="L10" s="112">
        <f>'[1]SDDS d '!N57</f>
        <v>12770.929659920001</v>
      </c>
      <c r="M10" s="112">
        <f>'[1]SDDS d '!O57</f>
        <v>10396.087227450002</v>
      </c>
      <c r="N10" s="112">
        <f>'[1]SDDS d '!P57</f>
        <v>0</v>
      </c>
      <c r="O10" s="49"/>
    </row>
    <row r="11" spans="1:15" ht="15" customHeight="1" x14ac:dyDescent="0.3">
      <c r="A11" s="37"/>
      <c r="B11" s="34" t="str">
        <f>IF(desc!$B$1=1,desc!$G50,IF(desc!$B$1=2,desc!$H50,IF(desc!$B$1=3,desc!$I50,desc!$J50)))</f>
        <v>Current accounts</v>
      </c>
      <c r="C11" s="112">
        <f>'[1]SDDS d '!E58</f>
        <v>4438.75973643</v>
      </c>
      <c r="D11" s="112">
        <f>'[1]SDDS d '!F58</f>
        <v>1455.4388843400006</v>
      </c>
      <c r="E11" s="112">
        <f>'[1]SDDS d '!G58</f>
        <v>4377.2227387099992</v>
      </c>
      <c r="F11" s="112">
        <f>'[1]SDDS d '!H58</f>
        <v>1664.9229838599979</v>
      </c>
      <c r="G11" s="112">
        <f>'[1]SDDS d '!I58</f>
        <v>4391.788169899999</v>
      </c>
      <c r="H11" s="113"/>
      <c r="I11" s="127"/>
      <c r="J11" s="112">
        <f>'[1]SDDS d '!L58</f>
        <v>4391.788169899999</v>
      </c>
      <c r="K11" s="112">
        <f>'[1]SDDS d '!M58</f>
        <v>3429.9039004399997</v>
      </c>
      <c r="L11" s="112">
        <f>'[1]SDDS d '!N58</f>
        <v>4615.7810740900013</v>
      </c>
      <c r="M11" s="112">
        <f>'[1]SDDS d '!O58</f>
        <v>2254.9032197700017</v>
      </c>
      <c r="N11" s="112">
        <f>'[1]SDDS d '!P58</f>
        <v>0</v>
      </c>
      <c r="O11" s="37"/>
    </row>
    <row r="12" spans="1:15" ht="15" customHeight="1" x14ac:dyDescent="0.25">
      <c r="A12" s="37"/>
      <c r="B12" s="34" t="str">
        <f>IF(desc!$B$1=1,desc!$G51,IF(desc!$B$1=2,desc!$H51,IF(desc!$B$1=3,desc!$I51,desc!$J51)))</f>
        <v>Trade payables</v>
      </c>
      <c r="C12" s="112">
        <f>'[1]SDDS d '!E59</f>
        <v>1041.3000619100001</v>
      </c>
      <c r="D12" s="112">
        <f>'[1]SDDS d '!F59</f>
        <v>1656.9618393000001</v>
      </c>
      <c r="E12" s="112">
        <f>'[1]SDDS d '!G59</f>
        <v>1612.85193916</v>
      </c>
      <c r="F12" s="112">
        <f>'[1]SDDS d '!H59</f>
        <v>1602.96645521</v>
      </c>
      <c r="G12" s="112">
        <f>'[1]SDDS d '!I59</f>
        <v>956.66203032999999</v>
      </c>
      <c r="H12" s="37"/>
      <c r="I12" s="49"/>
      <c r="J12" s="112">
        <f>'[1]SDDS d '!L59</f>
        <v>956.66203032999999</v>
      </c>
      <c r="K12" s="112">
        <f>'[1]SDDS d '!M59</f>
        <v>975.40363436999996</v>
      </c>
      <c r="L12" s="112">
        <f>'[1]SDDS d '!N59</f>
        <v>1379.8953137599999</v>
      </c>
      <c r="M12" s="112">
        <f>'[1]SDDS d '!O59</f>
        <v>1482.0058429000001</v>
      </c>
      <c r="N12" s="112">
        <f>'[1]SDDS d '!P59</f>
        <v>0</v>
      </c>
      <c r="O12" s="37"/>
    </row>
    <row r="13" spans="1:15" ht="15" customHeight="1" x14ac:dyDescent="0.25">
      <c r="A13" s="37"/>
      <c r="B13" s="34" t="str">
        <f>IF(desc!$B$1=1,desc!$G52,IF(desc!$B$1=2,desc!$H52,IF(desc!$B$1=3,desc!$I52,desc!$J52)))</f>
        <v>Tax and customs liabilities</v>
      </c>
      <c r="C13" s="114">
        <f>'[1]SDDS d '!E60</f>
        <v>8073.0078123800004</v>
      </c>
      <c r="D13" s="114">
        <f>'[1]SDDS d '!F60</f>
        <v>8390.7456856000008</v>
      </c>
      <c r="E13" s="114">
        <f>'[1]SDDS d '!G60</f>
        <v>7185.9407021999996</v>
      </c>
      <c r="F13" s="114">
        <f>'[1]SDDS d '!H60</f>
        <v>7722.1836565499998</v>
      </c>
      <c r="G13" s="114">
        <f>'[1]SDDS d '!I60</f>
        <v>8293.9503433900009</v>
      </c>
      <c r="H13" s="115"/>
      <c r="I13" s="116"/>
      <c r="J13" s="114">
        <f>'[1]SDDS d '!L60</f>
        <v>8293.9503433900009</v>
      </c>
      <c r="K13" s="112">
        <f>'[1]SDDS d '!M60</f>
        <v>9002.8813486700001</v>
      </c>
      <c r="L13" s="112">
        <f>'[1]SDDS d '!N60</f>
        <v>6057.16019203</v>
      </c>
      <c r="M13" s="112">
        <f>'[1]SDDS d '!O60</f>
        <v>5845.1998646800002</v>
      </c>
      <c r="N13" s="112">
        <f>'[1]SDDS d '!P60</f>
        <v>0</v>
      </c>
      <c r="O13" s="37"/>
    </row>
    <row r="14" spans="1:15" ht="15" customHeight="1" x14ac:dyDescent="0.25">
      <c r="A14" s="37"/>
      <c r="B14" s="34" t="str">
        <f>IF(desc!$B$1=1,desc!$G53,IF(desc!$B$1=2,desc!$H53,IF(desc!$B$1=3,desc!$I53,desc!$J53)))</f>
        <v>Administrated trusts</v>
      </c>
      <c r="C14" s="112">
        <f>'[1]SDDS d '!E61</f>
        <v>6.0387339999999998E-2</v>
      </c>
      <c r="D14" s="112">
        <f>'[1]SDDS d '!F61</f>
        <v>5.8732140000000002E-2</v>
      </c>
      <c r="E14" s="112">
        <f>'[1]SDDS d '!G61</f>
        <v>5.3569390000000001E-2</v>
      </c>
      <c r="F14" s="112">
        <f>'[1]SDDS d '!H61</f>
        <v>1.0147339999999999E-2</v>
      </c>
      <c r="G14" s="112">
        <f>'[1]SDDS d '!I61</f>
        <v>-4.1829600000000003E-3</v>
      </c>
      <c r="H14" s="37"/>
      <c r="I14" s="49"/>
      <c r="J14" s="112">
        <f>'[1]SDDS d '!L61</f>
        <v>-4.1829600000000003E-3</v>
      </c>
      <c r="K14" s="112">
        <f>'[1]SDDS d '!M61</f>
        <v>-2.727516E-2</v>
      </c>
      <c r="L14" s="112">
        <f>'[1]SDDS d '!N61</f>
        <v>-6.7056859999999996E-2</v>
      </c>
      <c r="M14" s="112">
        <f>'[1]SDDS d '!O61</f>
        <v>-0.13379105999999999</v>
      </c>
      <c r="N14" s="112">
        <f>'[1]SDDS d '!P61</f>
        <v>0</v>
      </c>
      <c r="O14" s="37"/>
    </row>
    <row r="15" spans="1:15" ht="15" customHeight="1" x14ac:dyDescent="0.25">
      <c r="A15" s="37"/>
      <c r="B15" s="34" t="str">
        <f>IF(desc!$B$1=1,desc!$G54,IF(desc!$B$1=2,desc!$H54,IF(desc!$B$1=3,desc!$I54,desc!$J54)))</f>
        <v>Other Current liabilities</v>
      </c>
      <c r="C15" s="112">
        <f>'[1]SDDS d '!E62</f>
        <v>57.440324070000003</v>
      </c>
      <c r="D15" s="112">
        <f>'[1]SDDS d '!F62</f>
        <v>2782.0258015700001</v>
      </c>
      <c r="E15" s="112">
        <f>'[1]SDDS d '!G62</f>
        <v>4085.3146821199998</v>
      </c>
      <c r="F15" s="112">
        <f>'[1]SDDS d '!H62</f>
        <v>1992.66151681</v>
      </c>
      <c r="G15" s="112">
        <f>'[1]SDDS d '!I62</f>
        <v>59.79796683</v>
      </c>
      <c r="H15" s="37"/>
      <c r="I15" s="49"/>
      <c r="J15" s="112">
        <f>'[1]SDDS d '!L62</f>
        <v>59.79796683</v>
      </c>
      <c r="K15" s="112">
        <f>'[1]SDDS d '!M62</f>
        <v>4977.8531967299996</v>
      </c>
      <c r="L15" s="112">
        <f>'[1]SDDS d '!N62</f>
        <v>718.1601369</v>
      </c>
      <c r="M15" s="112">
        <f>'[1]SDDS d '!O62</f>
        <v>814.11209115999998</v>
      </c>
      <c r="N15" s="112">
        <f>'[1]SDDS d '!P62</f>
        <v>0</v>
      </c>
      <c r="O15" s="37"/>
    </row>
    <row r="16" spans="1:15" ht="15" customHeight="1" x14ac:dyDescent="0.25">
      <c r="A16" s="37"/>
      <c r="B16" s="38" t="str">
        <f>IF(desc!$B$1=1,desc!$G55,IF(desc!$B$1=2,desc!$H55,IF(desc!$B$1=3,desc!$I55,desc!$J55)))</f>
        <v xml:space="preserve">Short-term debt </v>
      </c>
      <c r="C16" s="112">
        <f>'[1]SDDS d '!E63</f>
        <v>21543.282270200001</v>
      </c>
      <c r="D16" s="112">
        <f>'[1]SDDS d '!F63</f>
        <v>22004.243924900002</v>
      </c>
      <c r="E16" s="112">
        <f>'[1]SDDS d '!G63</f>
        <v>16667.421628759999</v>
      </c>
      <c r="F16" s="112">
        <f>'[1]SDDS d '!H63</f>
        <v>21492.866779589996</v>
      </c>
      <c r="G16" s="112">
        <f>'[1]SDDS d '!I63</f>
        <v>21685.58959698</v>
      </c>
      <c r="H16" s="37"/>
      <c r="I16" s="49"/>
      <c r="J16" s="112">
        <f>'[1]SDDS d '!L63</f>
        <v>21685.58959698</v>
      </c>
      <c r="K16" s="112">
        <f>'[1]SDDS d '!M63</f>
        <v>27846.8609287</v>
      </c>
      <c r="L16" s="112">
        <f>'[1]SDDS d '!N63</f>
        <v>35307.95699015</v>
      </c>
      <c r="M16" s="112">
        <f>'[1]SDDS d '!O63</f>
        <v>28841.25542202</v>
      </c>
      <c r="N16" s="112">
        <f>'[1]SDDS d '!P63</f>
        <v>0</v>
      </c>
      <c r="O16" s="37"/>
    </row>
    <row r="17" spans="1:15" ht="15" customHeight="1" x14ac:dyDescent="0.25">
      <c r="A17" s="37"/>
      <c r="B17" s="34" t="str">
        <f>IF(desc!$B$1=1,desc!$G56,IF(desc!$B$1=2,desc!$H56,IF(desc!$B$1=3,desc!$I56,desc!$J56)))</f>
        <v>Banks</v>
      </c>
      <c r="C17" s="112">
        <f>'[1]SDDS d '!E64</f>
        <v>0</v>
      </c>
      <c r="D17" s="112">
        <f>'[1]SDDS d '!F64</f>
        <v>0</v>
      </c>
      <c r="E17" s="112">
        <f>'[1]SDDS d '!G64</f>
        <v>0</v>
      </c>
      <c r="F17" s="112">
        <f>'[1]SDDS d '!H64</f>
        <v>0</v>
      </c>
      <c r="G17" s="112">
        <f>'[1]SDDS d '!I64</f>
        <v>0</v>
      </c>
      <c r="H17" s="37"/>
      <c r="I17" s="49"/>
      <c r="J17" s="112">
        <f>'[1]SDDS d '!L64</f>
        <v>0</v>
      </c>
      <c r="K17" s="112">
        <f>'[1]SDDS d '!M64</f>
        <v>0</v>
      </c>
      <c r="L17" s="112">
        <f>'[1]SDDS d '!N64</f>
        <v>0</v>
      </c>
      <c r="M17" s="112">
        <f>'[1]SDDS d '!O64</f>
        <v>0</v>
      </c>
      <c r="N17" s="112">
        <f>'[1]SDDS d '!P64</f>
        <v>0</v>
      </c>
      <c r="O17" s="37"/>
    </row>
    <row r="18" spans="1:15" ht="15" customHeight="1" x14ac:dyDescent="0.25">
      <c r="A18" s="37"/>
      <c r="B18" s="34" t="str">
        <f>IF(desc!$B$1=1,desc!$G57,IF(desc!$B$1=2,desc!$H57,IF(desc!$B$1=3,desc!$I57,desc!$J57)))</f>
        <v>Money market</v>
      </c>
      <c r="C18" s="112">
        <f>'[1]SDDS d '!E65</f>
        <v>5971.7447817900002</v>
      </c>
      <c r="D18" s="112">
        <f>'[1]SDDS d '!F65</f>
        <v>6155.5532008</v>
      </c>
      <c r="E18" s="112">
        <f>'[1]SDDS d '!G65</f>
        <v>6953.1336104100001</v>
      </c>
      <c r="F18" s="112">
        <f>'[1]SDDS d '!H65</f>
        <v>6367.5048661800001</v>
      </c>
      <c r="G18" s="112">
        <f>'[1]SDDS d '!I65</f>
        <v>6239.5226998400003</v>
      </c>
      <c r="H18" s="37"/>
      <c r="I18" s="49"/>
      <c r="J18" s="112">
        <f>'[1]SDDS d '!L65</f>
        <v>6239.5226998400003</v>
      </c>
      <c r="K18" s="112">
        <f>'[1]SDDS d '!M65</f>
        <v>7145.4161142599996</v>
      </c>
      <c r="L18" s="112">
        <f>'[1]SDDS d '!N65</f>
        <v>14290.71050155</v>
      </c>
      <c r="M18" s="112">
        <f>'[1]SDDS d '!O65</f>
        <v>12870.786871570001</v>
      </c>
      <c r="N18" s="112">
        <f>'[1]SDDS d '!P65</f>
        <v>0</v>
      </c>
      <c r="O18" s="37"/>
    </row>
    <row r="19" spans="1:15" ht="15" customHeight="1" x14ac:dyDescent="0.25">
      <c r="A19" s="37"/>
      <c r="B19" s="34" t="str">
        <f>IF(desc!$B$1=1,desc!$G58,IF(desc!$B$1=2,desc!$H58,IF(desc!$B$1=3,desc!$I58,desc!$J58)))</f>
        <v>Federal government social insurance</v>
      </c>
      <c r="C19" s="112">
        <f>'[1]SDDS d '!E66</f>
        <v>31.3003</v>
      </c>
      <c r="D19" s="112">
        <f>'[1]SDDS d '!F66</f>
        <v>13.8003</v>
      </c>
      <c r="E19" s="112">
        <f>'[1]SDDS d '!G66</f>
        <v>22.000299999999999</v>
      </c>
      <c r="F19" s="112">
        <f>'[1]SDDS d '!H66</f>
        <v>152.7003</v>
      </c>
      <c r="G19" s="112">
        <f>'[1]SDDS d '!I66</f>
        <v>559.50030000000004</v>
      </c>
      <c r="H19" s="37"/>
      <c r="I19" s="49"/>
      <c r="J19" s="112">
        <f>'[1]SDDS d '!L66</f>
        <v>559.50030000000004</v>
      </c>
      <c r="K19" s="112">
        <f>'[1]SDDS d '!M66</f>
        <v>6377.1003000000001</v>
      </c>
      <c r="L19" s="112">
        <f>'[1]SDDS d '!N66</f>
        <v>2234.1003000000001</v>
      </c>
      <c r="M19" s="112">
        <f>'[1]SDDS d '!O66</f>
        <v>1304.0002999999999</v>
      </c>
      <c r="N19" s="112">
        <f>'[1]SDDS d '!P66</f>
        <v>0</v>
      </c>
      <c r="O19" s="37"/>
    </row>
    <row r="20" spans="1:15" ht="15" customHeight="1" x14ac:dyDescent="0.25">
      <c r="A20" s="37"/>
      <c r="B20" s="34" t="str">
        <f>IF(desc!$B$1=1,desc!$G59,IF(desc!$B$1=2,desc!$H59,IF(desc!$B$1=3,desc!$I59,desc!$J59)))</f>
        <v>Central government enterprises</v>
      </c>
      <c r="C20" s="112">
        <f>'[1]SDDS d '!E67</f>
        <v>5139.2572166299997</v>
      </c>
      <c r="D20" s="112">
        <f>'[1]SDDS d '!F67</f>
        <v>5142.55325765</v>
      </c>
      <c r="E20" s="112">
        <f>'[1]SDDS d '!G67</f>
        <v>5203.9741758299997</v>
      </c>
      <c r="F20" s="112">
        <f>'[1]SDDS d '!H67</f>
        <v>5269.8796476099997</v>
      </c>
      <c r="G20" s="112">
        <f>'[1]SDDS d '!I67</f>
        <v>5347.6858682800002</v>
      </c>
      <c r="H20" s="37"/>
      <c r="I20" s="49"/>
      <c r="J20" s="112">
        <f>'[1]SDDS d '!L67</f>
        <v>5347.6858682800002</v>
      </c>
      <c r="K20" s="112">
        <f>'[1]SDDS d '!M67</f>
        <v>5334.6745259999998</v>
      </c>
      <c r="L20" s="112">
        <f>'[1]SDDS d '!N67</f>
        <v>5286.5407335500004</v>
      </c>
      <c r="M20" s="112">
        <f>'[1]SDDS d '!O67</f>
        <v>5307.4449004600001</v>
      </c>
      <c r="N20" s="112">
        <f>'[1]SDDS d '!P67</f>
        <v>0</v>
      </c>
      <c r="O20" s="37"/>
    </row>
    <row r="21" spans="1:15" ht="15" customHeight="1" x14ac:dyDescent="0.25">
      <c r="A21" s="37"/>
      <c r="B21" s="34" t="str">
        <f>IF(desc!$B$1=1,desc!$G60,IF(desc!$B$1=2,desc!$H60,IF(desc!$B$1=3,desc!$I60,desc!$J60)))</f>
        <v>Central government personel savings accounts</v>
      </c>
      <c r="C21" s="112">
        <f>'[1]SDDS d '!E68</f>
        <v>2690.9243967399998</v>
      </c>
      <c r="D21" s="112">
        <f>'[1]SDDS d '!F68</f>
        <v>2691.8061327800001</v>
      </c>
      <c r="E21" s="112">
        <f>'[1]SDDS d '!G68</f>
        <v>2676.1001756599999</v>
      </c>
      <c r="F21" s="112">
        <f>'[1]SDDS d '!H68</f>
        <v>2679.4724081499999</v>
      </c>
      <c r="G21" s="112">
        <f>'[1]SDDS d '!I68</f>
        <v>2672.5613792600002</v>
      </c>
      <c r="H21" s="37"/>
      <c r="I21" s="49"/>
      <c r="J21" s="112">
        <f>'[1]SDDS d '!L68</f>
        <v>2672.5613792600002</v>
      </c>
      <c r="K21" s="112">
        <f>'[1]SDDS d '!M68</f>
        <v>2684.0454495499998</v>
      </c>
      <c r="L21" s="112">
        <f>'[1]SDDS d '!N68</f>
        <v>2703.5101719600002</v>
      </c>
      <c r="M21" s="112">
        <f>'[1]SDDS d '!O68</f>
        <v>2731.6789387899998</v>
      </c>
      <c r="N21" s="112">
        <f>'[1]SDDS d '!P68</f>
        <v>0</v>
      </c>
      <c r="O21" s="37"/>
    </row>
    <row r="22" spans="1:15" ht="15" customHeight="1" x14ac:dyDescent="0.25">
      <c r="A22" s="37"/>
      <c r="B22" s="34" t="str">
        <f>IF(desc!$B$1=1,desc!$G61,IF(desc!$B$1=2,desc!$H61,IF(desc!$B$1=3,desc!$I61,desc!$J61)))</f>
        <v>Bonds</v>
      </c>
      <c r="C22" s="112">
        <f>'[1]SDDS d '!E69</f>
        <v>5976.6601424500004</v>
      </c>
      <c r="D22" s="112">
        <f>'[1]SDDS d '!F69</f>
        <v>6001.1797689100003</v>
      </c>
      <c r="E22" s="112">
        <f>'[1]SDDS d '!G69</f>
        <v>0</v>
      </c>
      <c r="F22" s="112">
        <f>'[1]SDDS d '!H69</f>
        <v>4624.6667778199999</v>
      </c>
      <c r="G22" s="112">
        <f>'[1]SDDS d '!I69</f>
        <v>4649.0305737400004</v>
      </c>
      <c r="H22" s="37"/>
      <c r="I22" s="49"/>
      <c r="J22" s="112">
        <f>'[1]SDDS d '!L69</f>
        <v>4649.0305737400004</v>
      </c>
      <c r="K22" s="112">
        <f>'[1]SDDS d '!M69</f>
        <v>4673.5384710999997</v>
      </c>
      <c r="L22" s="112">
        <f>'[1]SDDS d '!N69</f>
        <v>8812.9927101899993</v>
      </c>
      <c r="M22" s="112">
        <f>'[1]SDDS d '!O69</f>
        <v>4131.5982646499997</v>
      </c>
      <c r="N22" s="112">
        <f>'[1]SDDS d '!P69</f>
        <v>0</v>
      </c>
      <c r="O22" s="37"/>
    </row>
    <row r="23" spans="1:15" ht="15" customHeight="1" x14ac:dyDescent="0.25">
      <c r="A23" s="37"/>
      <c r="B23" s="34" t="str">
        <f>IF(desc!$B$1=1,desc!$G62,IF(desc!$B$1=2,desc!$H62,IF(desc!$B$1=3,desc!$I62,desc!$J62)))</f>
        <v>Third-party funds under management</v>
      </c>
      <c r="C23" s="112">
        <f>'[1]SDDS d '!E70</f>
        <v>1605.09037461</v>
      </c>
      <c r="D23" s="112">
        <f>'[1]SDDS d '!F70</f>
        <v>1867.34881208</v>
      </c>
      <c r="E23" s="112">
        <f>'[1]SDDS d '!G70</f>
        <v>1662.12752722</v>
      </c>
      <c r="F23" s="112">
        <f>'[1]SDDS d '!H70</f>
        <v>2244.0271662599998</v>
      </c>
      <c r="G23" s="112">
        <f>'[1]SDDS d '!I70</f>
        <v>2077.4974347500001</v>
      </c>
      <c r="H23" s="37"/>
      <c r="I23" s="49"/>
      <c r="J23" s="112">
        <f>'[1]SDDS d '!L70</f>
        <v>2077.4974347500001</v>
      </c>
      <c r="K23" s="112">
        <f>'[1]SDDS d '!M70</f>
        <v>1493.33035995</v>
      </c>
      <c r="L23" s="112">
        <f>'[1]SDDS d '!N70</f>
        <v>1854.4197438399999</v>
      </c>
      <c r="M23" s="112">
        <f>'[1]SDDS d '!O70</f>
        <v>2331.0018264400001</v>
      </c>
      <c r="N23" s="112">
        <f>'[1]SDDS d '!P70</f>
        <v>0</v>
      </c>
      <c r="O23" s="37"/>
    </row>
    <row r="24" spans="1:15" ht="15" customHeight="1" x14ac:dyDescent="0.25">
      <c r="A24" s="37"/>
      <c r="B24" s="34" t="str">
        <f>IF(desc!$B$1=1,desc!$G63,IF(desc!$B$1=2,desc!$H63,IF(desc!$B$1=3,desc!$I63,desc!$J63)))</f>
        <v xml:space="preserve">negative replacement values </v>
      </c>
      <c r="C24" s="112">
        <f>'[1]SDDS d '!E71</f>
        <v>128.27302098000001</v>
      </c>
      <c r="D24" s="112">
        <f>'[1]SDDS d '!F71</f>
        <v>132.00245268</v>
      </c>
      <c r="E24" s="112">
        <f>'[1]SDDS d '!G71</f>
        <v>150.08583963999999</v>
      </c>
      <c r="F24" s="112">
        <f>'[1]SDDS d '!H71</f>
        <v>154.61561356999999</v>
      </c>
      <c r="G24" s="112">
        <f>'[1]SDDS d '!I71</f>
        <v>139.79134110999999</v>
      </c>
      <c r="H24" s="37"/>
      <c r="I24" s="49"/>
      <c r="J24" s="112">
        <f>'[1]SDDS d '!L71</f>
        <v>139.79134110999999</v>
      </c>
      <c r="K24" s="112">
        <f>'[1]SDDS d '!M71</f>
        <v>138.02616183999999</v>
      </c>
      <c r="L24" s="112">
        <f>'[1]SDDS d '!N71</f>
        <v>125.68282906</v>
      </c>
      <c r="M24" s="112">
        <f>'[1]SDDS d '!O71</f>
        <v>164.74432010999999</v>
      </c>
      <c r="N24" s="112">
        <f>'[1]SDDS d '!P71</f>
        <v>0</v>
      </c>
      <c r="O24" s="37"/>
    </row>
    <row r="25" spans="1:15" ht="15" customHeight="1" x14ac:dyDescent="0.25">
      <c r="A25" s="37"/>
      <c r="B25" s="34" t="str">
        <f>IF(desc!$B$1=1,desc!$G64,IF(desc!$B$1=2,desc!$H64,IF(desc!$B$1=3,desc!$I64,desc!$J64)))</f>
        <v>Other short-term debt</v>
      </c>
      <c r="C25" s="112">
        <f>'[1]SDDS d '!E72</f>
        <v>3.2037000000000003E-2</v>
      </c>
      <c r="D25" s="112">
        <f>'[1]SDDS d '!F72</f>
        <v>0</v>
      </c>
      <c r="E25" s="112">
        <f>'[1]SDDS d '!G72</f>
        <v>0</v>
      </c>
      <c r="F25" s="112">
        <f>'[1]SDDS d '!H72</f>
        <v>0</v>
      </c>
      <c r="G25" s="112">
        <f>'[1]SDDS d '!I72</f>
        <v>0</v>
      </c>
      <c r="H25" s="37"/>
      <c r="I25" s="49"/>
      <c r="J25" s="112">
        <f>'[1]SDDS d '!L72</f>
        <v>0</v>
      </c>
      <c r="K25" s="112">
        <f>'[1]SDDS d '!M72</f>
        <v>0.72954600000000003</v>
      </c>
      <c r="L25" s="112">
        <f>'[1]SDDS d '!N72</f>
        <v>0</v>
      </c>
      <c r="M25" s="112">
        <f>'[1]SDDS d '!O72</f>
        <v>0</v>
      </c>
      <c r="N25" s="112">
        <f>'[1]SDDS d '!P72</f>
        <v>0</v>
      </c>
      <c r="O25" s="37"/>
    </row>
    <row r="26" spans="1:15" s="15" customFormat="1" ht="15" customHeight="1" x14ac:dyDescent="0.3">
      <c r="A26" s="60"/>
      <c r="B26" s="30" t="str">
        <f>IF(desc!$B$1=1,desc!$G65,IF(desc!$B$1=2,desc!$H65,IF(desc!$B$1=3,desc!$I65,desc!$J65)))</f>
        <v>Medium- and long-term</v>
      </c>
      <c r="C26" s="69">
        <f>'[1]SDDS d '!E73</f>
        <v>64229.206779799999</v>
      </c>
      <c r="D26" s="69">
        <f>'[1]SDDS d '!F73</f>
        <v>64929.756591100006</v>
      </c>
      <c r="E26" s="69">
        <f>'[1]SDDS d '!G73</f>
        <v>65005.7199071</v>
      </c>
      <c r="F26" s="69">
        <f>'[1]SDDS d '!H73</f>
        <v>60854.106202550007</v>
      </c>
      <c r="G26" s="69">
        <f>'[1]SDDS d '!I73</f>
        <v>61529.723134110005</v>
      </c>
      <c r="H26" s="60"/>
      <c r="I26" s="60"/>
      <c r="J26" s="69">
        <f>'[1]SDDS d '!L73</f>
        <v>61529.723134110005</v>
      </c>
      <c r="K26" s="69">
        <f>'[1]SDDS d '!M73</f>
        <v>62279.144613950004</v>
      </c>
      <c r="L26" s="69">
        <f>'[1]SDDS d '!N73</f>
        <v>60005.045205510003</v>
      </c>
      <c r="M26" s="69">
        <f>'[1]SDDS d '!O73</f>
        <v>61042.982864279998</v>
      </c>
      <c r="N26" s="69">
        <f>'[1]SDDS d '!P73</f>
        <v>0</v>
      </c>
      <c r="O26" s="60"/>
    </row>
    <row r="27" spans="1:15" ht="15" customHeight="1" x14ac:dyDescent="0.25">
      <c r="A27" s="37"/>
      <c r="B27" s="38" t="str">
        <f>IF(desc!$B$1=1,desc!$G66,IF(desc!$B$1=2,desc!$H66,IF(desc!$B$1=3,desc!$I66,desc!$J66)))</f>
        <v xml:space="preserve">Long-term debt </v>
      </c>
      <c r="C27" s="112">
        <f>'[1]SDDS d '!E74</f>
        <v>64229.206779799999</v>
      </c>
      <c r="D27" s="112">
        <f>'[1]SDDS d '!F74</f>
        <v>64929.756591100006</v>
      </c>
      <c r="E27" s="112">
        <f>'[1]SDDS d '!G74</f>
        <v>65005.7199071</v>
      </c>
      <c r="F27" s="112">
        <f>'[1]SDDS d '!H74</f>
        <v>60854.106202550007</v>
      </c>
      <c r="G27" s="112">
        <f>'[1]SDDS d '!I74</f>
        <v>61529.723134110005</v>
      </c>
      <c r="H27" s="37"/>
      <c r="I27" s="49"/>
      <c r="J27" s="112">
        <f>'[1]SDDS d '!L74</f>
        <v>61529.723134110005</v>
      </c>
      <c r="K27" s="112">
        <f>'[1]SDDS d '!M74</f>
        <v>62279.144613950004</v>
      </c>
      <c r="L27" s="112">
        <f>'[1]SDDS d '!N74</f>
        <v>60005.045205510003</v>
      </c>
      <c r="M27" s="112">
        <f>'[1]SDDS d '!O74</f>
        <v>61042.982864279998</v>
      </c>
      <c r="N27" s="112">
        <f>'[1]SDDS d '!P74</f>
        <v>0</v>
      </c>
      <c r="O27" s="37"/>
    </row>
    <row r="28" spans="1:15" ht="15" customHeight="1" x14ac:dyDescent="0.25">
      <c r="A28" s="37"/>
      <c r="B28" s="34" t="str">
        <f>IF(desc!$B$1=1,desc!$G67,IF(desc!$B$1=2,desc!$H67,IF(desc!$B$1=3,desc!$I67,desc!$J67)))</f>
        <v>Treasury bills</v>
      </c>
      <c r="C28" s="112">
        <f>'[1]SDDS d '!E75</f>
        <v>0</v>
      </c>
      <c r="D28" s="112">
        <f>'[1]SDDS d '!F75</f>
        <v>0</v>
      </c>
      <c r="E28" s="112">
        <f>'[1]SDDS d '!G75</f>
        <v>0</v>
      </c>
      <c r="F28" s="112">
        <f>'[1]SDDS d '!H75</f>
        <v>0</v>
      </c>
      <c r="G28" s="112">
        <f>'[1]SDDS d '!I75</f>
        <v>0</v>
      </c>
      <c r="H28" s="37"/>
      <c r="I28" s="49"/>
      <c r="J28" s="112">
        <f>'[1]SDDS d '!L75</f>
        <v>0</v>
      </c>
      <c r="K28" s="112">
        <f>'[1]SDDS d '!M75</f>
        <v>0</v>
      </c>
      <c r="L28" s="112">
        <f>'[1]SDDS d '!N75</f>
        <v>0</v>
      </c>
      <c r="M28" s="112">
        <f>'[1]SDDS d '!O75</f>
        <v>0</v>
      </c>
      <c r="N28" s="112">
        <f>'[1]SDDS d '!P75</f>
        <v>0</v>
      </c>
      <c r="O28" s="37"/>
    </row>
    <row r="29" spans="1:15" ht="15" customHeight="1" x14ac:dyDescent="0.25">
      <c r="A29" s="37"/>
      <c r="B29" s="34" t="str">
        <f>IF(desc!$B$1=1,desc!$G68,IF(desc!$B$1=2,desc!$H68,IF(desc!$B$1=3,desc!$I68,desc!$J68)))</f>
        <v>Central government enterprises</v>
      </c>
      <c r="C29" s="112">
        <f>'[1]SDDS d '!E76</f>
        <v>0</v>
      </c>
      <c r="D29" s="112">
        <f>'[1]SDDS d '!F76</f>
        <v>0</v>
      </c>
      <c r="E29" s="112">
        <f>'[1]SDDS d '!G76</f>
        <v>0</v>
      </c>
      <c r="F29" s="112">
        <f>'[1]SDDS d '!H76</f>
        <v>0</v>
      </c>
      <c r="G29" s="112">
        <f>'[1]SDDS d '!I76</f>
        <v>0</v>
      </c>
      <c r="H29" s="37"/>
      <c r="I29" s="49"/>
      <c r="J29" s="112">
        <f>'[1]SDDS d '!L76</f>
        <v>0</v>
      </c>
      <c r="K29" s="112">
        <f>'[1]SDDS d '!M76</f>
        <v>0</v>
      </c>
      <c r="L29" s="112">
        <f>'[1]SDDS d '!N76</f>
        <v>0</v>
      </c>
      <c r="M29" s="112">
        <f>'[1]SDDS d '!O76</f>
        <v>0</v>
      </c>
      <c r="N29" s="112">
        <f>'[1]SDDS d '!P76</f>
        <v>0</v>
      </c>
      <c r="O29" s="37"/>
    </row>
    <row r="30" spans="1:15" ht="15" customHeight="1" x14ac:dyDescent="0.25">
      <c r="A30" s="37"/>
      <c r="B30" s="34" t="str">
        <f>IF(desc!$B$1=1,desc!$G69,IF(desc!$B$1=2,desc!$H69,IF(desc!$B$1=3,desc!$I69,desc!$J69)))</f>
        <v xml:space="preserve">Bonds </v>
      </c>
      <c r="C30" s="112">
        <f>'[1]SDDS d '!E77</f>
        <v>63766.15755104</v>
      </c>
      <c r="D30" s="112">
        <f>'[1]SDDS d '!F77</f>
        <v>64468.429111340003</v>
      </c>
      <c r="E30" s="112">
        <f>'[1]SDDS d '!G77</f>
        <v>64545.514180339997</v>
      </c>
      <c r="F30" s="112">
        <f>'[1]SDDS d '!H77</f>
        <v>60397.543159790002</v>
      </c>
      <c r="G30" s="112">
        <f>'[1]SDDS d '!I77</f>
        <v>61105.44772435</v>
      </c>
      <c r="H30" s="37"/>
      <c r="I30" s="49"/>
      <c r="J30" s="112">
        <f>'[1]SDDS d '!L77</f>
        <v>61105.44772435</v>
      </c>
      <c r="K30" s="112">
        <f>'[1]SDDS d '!M77</f>
        <v>61856.009201189998</v>
      </c>
      <c r="L30" s="112">
        <f>'[1]SDDS d '!N77</f>
        <v>59583.038919749997</v>
      </c>
      <c r="M30" s="112">
        <f>'[1]SDDS d '!O77</f>
        <v>60624.97391578</v>
      </c>
      <c r="N30" s="112">
        <f>'[1]SDDS d '!P77</f>
        <v>0</v>
      </c>
      <c r="O30" s="37"/>
    </row>
    <row r="31" spans="1:15" s="17" customFormat="1" ht="15" customHeight="1" x14ac:dyDescent="0.25">
      <c r="A31" s="82"/>
      <c r="B31" s="34" t="str">
        <f>IF(desc!$B$1=1,desc!$G70,IF(desc!$B$1=2,desc!$H70,IF(desc!$B$1=3,desc!$I70,desc!$J70)))</f>
        <v>Swiss Federal Institutes of Technology</v>
      </c>
      <c r="C31" s="112">
        <f>'[1]SDDS d '!E78</f>
        <v>127.57946566</v>
      </c>
      <c r="D31" s="112">
        <f>'[1]SDDS d '!F78</f>
        <v>126.45771666</v>
      </c>
      <c r="E31" s="112">
        <f>'[1]SDDS d '!G78</f>
        <v>125.33596366</v>
      </c>
      <c r="F31" s="112">
        <f>'[1]SDDS d '!H78</f>
        <v>124.21421466</v>
      </c>
      <c r="G31" s="112">
        <f>'[1]SDDS d '!I78</f>
        <v>123.09245966</v>
      </c>
      <c r="H31" s="49"/>
      <c r="I31" s="49"/>
      <c r="J31" s="112">
        <f>'[1]SDDS d '!L78</f>
        <v>123.09245966</v>
      </c>
      <c r="K31" s="112">
        <f>'[1]SDDS d '!M78</f>
        <v>121.95246265999999</v>
      </c>
      <c r="L31" s="112">
        <f>'[1]SDDS d '!N78</f>
        <v>120.82333566</v>
      </c>
      <c r="M31" s="112">
        <f>'[1]SDDS d '!O78</f>
        <v>119.2722284</v>
      </c>
      <c r="N31" s="112">
        <f>'[1]SDDS d '!P78</f>
        <v>0</v>
      </c>
      <c r="O31" s="82"/>
    </row>
    <row r="32" spans="1:15" ht="15" customHeight="1" x14ac:dyDescent="0.25">
      <c r="A32" s="37"/>
      <c r="B32" s="34" t="str">
        <f>IF(desc!$B$1=1,desc!$G71,IF(desc!$B$1=2,desc!$H71,IF(desc!$B$1=3,desc!$I71,desc!$J71)))</f>
        <v>Other medium- and long-term debt</v>
      </c>
      <c r="C32" s="112">
        <f>'[1]SDDS d '!E79</f>
        <v>335.46976310000002</v>
      </c>
      <c r="D32" s="112">
        <f>'[1]SDDS d '!F79</f>
        <v>334.8697631</v>
      </c>
      <c r="E32" s="112">
        <f>'[1]SDDS d '!G79</f>
        <v>334.8697631</v>
      </c>
      <c r="F32" s="112">
        <f>'[1]SDDS d '!H79</f>
        <v>332.34882809999999</v>
      </c>
      <c r="G32" s="112">
        <f>'[1]SDDS d '!I79</f>
        <v>301.18295009999997</v>
      </c>
      <c r="H32" s="37"/>
      <c r="I32" s="49"/>
      <c r="J32" s="112">
        <f>'[1]SDDS d '!L79</f>
        <v>301.18295009999997</v>
      </c>
      <c r="K32" s="112">
        <f>'[1]SDDS d '!M79</f>
        <v>301.18295009999997</v>
      </c>
      <c r="L32" s="112">
        <f>'[1]SDDS d '!N79</f>
        <v>301.18295009999997</v>
      </c>
      <c r="M32" s="112">
        <f>'[1]SDDS d '!O79</f>
        <v>298.73672010000001</v>
      </c>
      <c r="N32" s="112">
        <f>'[1]SDDS d '!P79</f>
        <v>0</v>
      </c>
      <c r="O32" s="37"/>
    </row>
    <row r="33" spans="1:15" s="15" customFormat="1" ht="30" customHeight="1" x14ac:dyDescent="0.3">
      <c r="A33" s="60"/>
      <c r="B33" s="29" t="str">
        <f>IF(desc!$B$1=1,desc!$G72,IF(desc!$B$1=2,desc!$H72,IF(desc!$B$1=3,desc!$I72,desc!$J72)))</f>
        <v>External</v>
      </c>
      <c r="C33" s="69">
        <f>'[1]SDDS d '!E80</f>
        <v>23.47743161</v>
      </c>
      <c r="D33" s="69">
        <f>'[1]SDDS d '!F80</f>
        <v>33.902656540000002</v>
      </c>
      <c r="E33" s="69">
        <f>'[1]SDDS d '!G80</f>
        <v>43.97545993</v>
      </c>
      <c r="F33" s="69">
        <f>'[1]SDDS d '!H80</f>
        <v>52.638771000000006</v>
      </c>
      <c r="G33" s="69">
        <f>'[1]SDDS d '!I80</f>
        <v>30.052151200000001</v>
      </c>
      <c r="H33" s="37"/>
      <c r="I33" s="49"/>
      <c r="J33" s="69">
        <f>'[1]SDDS d '!L80</f>
        <v>30.052151200000001</v>
      </c>
      <c r="K33" s="69">
        <f>'[1]SDDS d '!M80</f>
        <v>44.25693381</v>
      </c>
      <c r="L33" s="69">
        <f>'[1]SDDS d '!N80</f>
        <v>56.355497849999999</v>
      </c>
      <c r="M33" s="69">
        <f>'[1]SDDS d '!O80</f>
        <v>65.586771980000009</v>
      </c>
      <c r="N33" s="69">
        <f>'[1]SDDS d '!P80</f>
        <v>0</v>
      </c>
      <c r="O33" s="60"/>
    </row>
    <row r="34" spans="1:15" s="15" customFormat="1" ht="15" customHeight="1" x14ac:dyDescent="0.3">
      <c r="A34" s="60"/>
      <c r="B34" s="30" t="str">
        <f>IF(desc!$B$1=1,desc!$G73,IF(desc!$B$1=2,desc!$H73,IF(desc!$B$1=3,desc!$I73,desc!$J73)))</f>
        <v>Short-term</v>
      </c>
      <c r="C34" s="69">
        <f>'[1]SDDS d '!E81</f>
        <v>23.47743161</v>
      </c>
      <c r="D34" s="69">
        <f>'[1]SDDS d '!F81</f>
        <v>33.902656540000002</v>
      </c>
      <c r="E34" s="69">
        <f>'[1]SDDS d '!G81</f>
        <v>43.97545993</v>
      </c>
      <c r="F34" s="69">
        <f>'[1]SDDS d '!H81</f>
        <v>52.638771000000006</v>
      </c>
      <c r="G34" s="69">
        <f>'[1]SDDS d '!I81</f>
        <v>30.052151200000001</v>
      </c>
      <c r="H34" s="60"/>
      <c r="I34" s="60"/>
      <c r="J34" s="69">
        <f>'[1]SDDS d '!L81</f>
        <v>30.052151200000001</v>
      </c>
      <c r="K34" s="69">
        <f>'[1]SDDS d '!M81</f>
        <v>44.25693381</v>
      </c>
      <c r="L34" s="69">
        <f>'[1]SDDS d '!N81</f>
        <v>56.355497849999999</v>
      </c>
      <c r="M34" s="69">
        <f>'[1]SDDS d '!O81</f>
        <v>65.586771980000009</v>
      </c>
      <c r="N34" s="69">
        <f>'[1]SDDS d '!P81</f>
        <v>0</v>
      </c>
      <c r="O34" s="60"/>
    </row>
    <row r="35" spans="1:15" s="15" customFormat="1" ht="15" customHeight="1" x14ac:dyDescent="0.3">
      <c r="A35" s="60"/>
      <c r="B35" s="38" t="str">
        <f>IF(desc!$B$1=1,desc!$G74,IF(desc!$B$1=2,desc!$H74,IF(desc!$B$1=3,desc!$I74,desc!$J74)))</f>
        <v>Current liabilities</v>
      </c>
      <c r="C35" s="112">
        <f>'[1]SDDS d '!E82</f>
        <v>23.47743161</v>
      </c>
      <c r="D35" s="112">
        <f>'[1]SDDS d '!F82</f>
        <v>33.902656540000002</v>
      </c>
      <c r="E35" s="112">
        <f>'[1]SDDS d '!G82</f>
        <v>43.97545993</v>
      </c>
      <c r="F35" s="112">
        <f>'[1]SDDS d '!H82</f>
        <v>52.638771000000006</v>
      </c>
      <c r="G35" s="112">
        <f>'[1]SDDS d '!I82</f>
        <v>30.052151200000001</v>
      </c>
      <c r="H35" s="60"/>
      <c r="I35" s="60"/>
      <c r="J35" s="112">
        <f>'[1]SDDS d '!L82</f>
        <v>30.052151200000001</v>
      </c>
      <c r="K35" s="112">
        <f>'[1]SDDS d '!M82</f>
        <v>44.25693381</v>
      </c>
      <c r="L35" s="112">
        <f>'[1]SDDS d '!N82</f>
        <v>56.355497849999999</v>
      </c>
      <c r="M35" s="112">
        <f>'[1]SDDS d '!O82</f>
        <v>65.586771980000009</v>
      </c>
      <c r="N35" s="112">
        <f>'[1]SDDS d '!P82</f>
        <v>0</v>
      </c>
      <c r="O35" s="60"/>
    </row>
    <row r="36" spans="1:15" ht="15" customHeight="1" thickBot="1" x14ac:dyDescent="0.3">
      <c r="A36" s="37"/>
      <c r="B36" s="39" t="str">
        <f>IF(desc!$B$1=1,desc!$G75,IF(desc!$B$1=2,desc!$H75,IF(desc!$B$1=3,desc!$I75,desc!$J75)))</f>
        <v>Current accounts</v>
      </c>
      <c r="C36" s="126">
        <f>'[1]SDDS d '!E83</f>
        <v>23.47743161</v>
      </c>
      <c r="D36" s="126">
        <f>'[1]SDDS d '!F83</f>
        <v>33.902656540000002</v>
      </c>
      <c r="E36" s="126">
        <f>'[1]SDDS d '!G83</f>
        <v>43.97545993</v>
      </c>
      <c r="F36" s="126">
        <f>'[1]SDDS d '!H83</f>
        <v>52.638771000000006</v>
      </c>
      <c r="G36" s="126">
        <f>'[1]SDDS d '!I83</f>
        <v>30.052151200000001</v>
      </c>
      <c r="H36" s="37"/>
      <c r="I36" s="49"/>
      <c r="J36" s="126">
        <f>'[1]SDDS d '!L83</f>
        <v>30.052151200000001</v>
      </c>
      <c r="K36" s="126">
        <f>'[1]SDDS d '!M83</f>
        <v>44.25693381</v>
      </c>
      <c r="L36" s="126">
        <f>'[1]SDDS d '!N83</f>
        <v>56.355497849999999</v>
      </c>
      <c r="M36" s="126">
        <f>'[1]SDDS d '!O83</f>
        <v>65.586771980000009</v>
      </c>
      <c r="N36" s="126">
        <f>'[1]SDDS d '!P83</f>
        <v>0</v>
      </c>
      <c r="O36" s="37"/>
    </row>
    <row r="37" spans="1:15" ht="15" customHeight="1" x14ac:dyDescent="0.25">
      <c r="A37" s="37"/>
      <c r="B37" s="47"/>
      <c r="C37" s="117"/>
      <c r="D37" s="117"/>
      <c r="E37" s="117"/>
      <c r="F37" s="117"/>
      <c r="G37" s="117"/>
      <c r="H37" s="37"/>
      <c r="I37" s="49"/>
      <c r="J37" s="117"/>
      <c r="K37" s="117"/>
      <c r="L37" s="117"/>
      <c r="M37" s="117"/>
      <c r="N37" s="117"/>
      <c r="O37" s="37"/>
    </row>
    <row r="38" spans="1:15" ht="12" customHeight="1" x14ac:dyDescent="0.25">
      <c r="A38" s="37"/>
      <c r="C38" s="37"/>
      <c r="D38" s="37"/>
      <c r="E38" s="37"/>
      <c r="F38" s="37"/>
      <c r="G38" s="37"/>
      <c r="H38" s="37"/>
      <c r="I38" s="49"/>
      <c r="J38" s="37"/>
      <c r="K38" s="37"/>
      <c r="L38" s="37"/>
      <c r="M38" s="37"/>
      <c r="N38" s="37"/>
      <c r="O38" s="37"/>
    </row>
    <row r="39" spans="1:15" s="21" customFormat="1" hidden="1" x14ac:dyDescent="0.25">
      <c r="B39" s="22"/>
      <c r="J39" s="8"/>
      <c r="K39" s="8"/>
      <c r="M39" s="23"/>
      <c r="N39" s="23"/>
    </row>
    <row r="40" spans="1:15" hidden="1" x14ac:dyDescent="0.25">
      <c r="J40" s="18"/>
      <c r="L40" s="13"/>
      <c r="M40" s="10"/>
      <c r="N40" s="8"/>
    </row>
    <row r="41" spans="1:15" hidden="1" x14ac:dyDescent="0.25">
      <c r="C41" s="11"/>
      <c r="D41" s="11"/>
      <c r="E41" s="11"/>
      <c r="F41" s="11"/>
      <c r="G41" s="11"/>
      <c r="H41" s="11"/>
      <c r="I41" s="11"/>
      <c r="J41" s="11"/>
      <c r="L41" s="13"/>
      <c r="M41" s="10"/>
      <c r="N41" s="8"/>
    </row>
    <row r="42" spans="1:15" hidden="1" x14ac:dyDescent="0.25">
      <c r="J42" s="18"/>
      <c r="L42" s="13"/>
      <c r="M42" s="10"/>
      <c r="N42" s="8"/>
    </row>
    <row r="43" spans="1:15" hidden="1" x14ac:dyDescent="0.25">
      <c r="C43" s="11"/>
      <c r="D43" s="11"/>
      <c r="E43" s="11"/>
      <c r="J43" s="18"/>
      <c r="L43" s="13"/>
      <c r="M43" s="10"/>
      <c r="N43" s="8"/>
    </row>
    <row r="44" spans="1:15" hidden="1" x14ac:dyDescent="0.25">
      <c r="J44" s="18"/>
      <c r="L44" s="13"/>
      <c r="M44" s="10"/>
      <c r="N44" s="8"/>
    </row>
    <row r="45" spans="1:15" hidden="1" x14ac:dyDescent="0.25">
      <c r="C45" s="11"/>
      <c r="D45" s="11"/>
      <c r="E45" s="11"/>
      <c r="J45" s="18"/>
      <c r="L45" s="13"/>
      <c r="M45" s="10"/>
      <c r="N45" s="8"/>
    </row>
    <row r="46" spans="1:15" hidden="1" x14ac:dyDescent="0.25">
      <c r="J46" s="18"/>
      <c r="L46" s="13"/>
      <c r="M46" s="10"/>
      <c r="N46" s="8"/>
    </row>
    <row r="47" spans="1:15" hidden="1" x14ac:dyDescent="0.25">
      <c r="C47" s="11"/>
      <c r="D47" s="11"/>
      <c r="E47" s="11"/>
      <c r="F47" s="11"/>
      <c r="G47" s="19"/>
      <c r="J47" s="18"/>
      <c r="L47" s="13"/>
      <c r="M47" s="10"/>
      <c r="N47" s="8"/>
    </row>
    <row r="48" spans="1:15" hidden="1" x14ac:dyDescent="0.25">
      <c r="J48" s="18"/>
      <c r="L48" s="13"/>
      <c r="M48" s="10"/>
      <c r="N48" s="8"/>
    </row>
    <row r="49" spans="3:14" ht="13" hidden="1" x14ac:dyDescent="0.3">
      <c r="C49" s="11"/>
      <c r="D49" s="11"/>
      <c r="E49" s="11"/>
      <c r="F49" s="11"/>
      <c r="G49" s="19"/>
      <c r="J49" s="18"/>
      <c r="K49" s="20"/>
      <c r="L49" s="13"/>
      <c r="M49" s="10"/>
      <c r="N49" s="8"/>
    </row>
    <row r="50" spans="3:14" hidden="1" x14ac:dyDescent="0.25">
      <c r="J50" s="18"/>
      <c r="L50" s="13"/>
      <c r="M50" s="10"/>
      <c r="N50" s="8"/>
    </row>
    <row r="51" spans="3:14" hidden="1" x14ac:dyDescent="0.25">
      <c r="C51" s="11"/>
      <c r="D51" s="11"/>
      <c r="E51" s="11"/>
      <c r="F51" s="11"/>
      <c r="G51" s="19"/>
      <c r="L51" s="13"/>
      <c r="M51" s="10"/>
      <c r="N51" s="8"/>
    </row>
    <row r="52" spans="3:14" hidden="1" x14ac:dyDescent="0.25">
      <c r="L52" s="13"/>
      <c r="M52" s="10"/>
      <c r="N52" s="8"/>
    </row>
    <row r="53" spans="3:14" hidden="1" x14ac:dyDescent="0.25">
      <c r="C53" s="11"/>
      <c r="D53" s="11"/>
      <c r="E53" s="11"/>
      <c r="F53" s="11"/>
      <c r="G53" s="19"/>
      <c r="L53" s="13"/>
      <c r="M53" s="10"/>
      <c r="N53" s="8"/>
    </row>
    <row r="54" spans="3:14" hidden="1" x14ac:dyDescent="0.25">
      <c r="L54" s="13"/>
      <c r="M54" s="10"/>
      <c r="N54" s="8"/>
    </row>
    <row r="55" spans="3:14" hidden="1" x14ac:dyDescent="0.25">
      <c r="L55" s="13"/>
      <c r="M55" s="10"/>
      <c r="N55" s="8"/>
    </row>
    <row r="56" spans="3:14" hidden="1" x14ac:dyDescent="0.25">
      <c r="L56" s="13"/>
      <c r="M56" s="10"/>
      <c r="N56" s="8"/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64" right="0.78740157480314965" top="1.02" bottom="0.63" header="0.27559055118110237" footer="0.17"/>
  <pageSetup paperSize="9" scale="67" fitToHeight="4" orientation="landscape" r:id="rId1"/>
  <headerFooter alignWithMargins="0">
    <oddHeader>&amp;L&amp;G</oddHeader>
    <oddFooter>&amp;L&amp;6Eidgenössisches Finanzdepartement EFD
Eidgenössische Finanzverwaltung EFV
Bundesgasse 3, 3003 Bern, Schweiz
Tel. ++41(0)31 322 21 11, Fax ++41(0)31 322 61 87
info@efv.admin.ch
www.efv.admin.ch</oddFooter>
  </headerFooter>
  <customProperties>
    <customPr name="_pios_id" r:id="rId2"/>
  </customPropertie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D49"/>
  <sheetViews>
    <sheetView showGridLines="0" zoomScale="80" zoomScaleNormal="80" zoomScaleSheetLayoutView="100" workbookViewId="0">
      <pane xSplit="2" ySplit="6" topLeftCell="C8" activePane="bottomRight" state="frozen"/>
      <selection pane="topRight"/>
      <selection pane="bottomLeft"/>
      <selection pane="bottomRight"/>
    </sheetView>
  </sheetViews>
  <sheetFormatPr baseColWidth="10" defaultColWidth="0" defaultRowHeight="12.5" zeroHeight="1" x14ac:dyDescent="0.25"/>
  <cols>
    <col min="1" max="1" width="4.81640625" style="8" customWidth="1"/>
    <col min="2" max="2" width="65.453125" style="8" customWidth="1"/>
    <col min="3" max="3" width="11.1796875" style="8" customWidth="1"/>
    <col min="4" max="6" width="10" style="8" customWidth="1"/>
    <col min="7" max="7" width="10.26953125" style="12" customWidth="1"/>
    <col min="8" max="8" width="10" style="8" customWidth="1"/>
    <col min="9" max="9" width="10" style="9" customWidth="1"/>
    <col min="10" max="11" width="11.1796875" style="8" customWidth="1"/>
    <col min="12" max="12" width="10" style="8" customWidth="1"/>
    <col min="13" max="13" width="10" style="13" customWidth="1"/>
    <col min="14" max="14" width="10.7265625" style="10" customWidth="1"/>
    <col min="15" max="15" width="9.1796875" style="24" customWidth="1"/>
    <col min="16" max="16" width="9.1796875" style="24" hidden="1" customWidth="1"/>
    <col min="17" max="17" width="0" style="24" hidden="1" customWidth="1"/>
    <col min="18" max="30" width="0" style="8" hidden="1" customWidth="1"/>
    <col min="31" max="16384" width="9.1796875" style="8" hidden="1"/>
  </cols>
  <sheetData>
    <row r="1" spans="1:15" ht="18" customHeight="1" x14ac:dyDescent="0.4">
      <c r="A1" s="37"/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  <c r="O1" s="118"/>
    </row>
    <row r="2" spans="1:15" ht="12.75" customHeight="1" x14ac:dyDescent="0.4">
      <c r="A2" s="37"/>
      <c r="B2" s="48"/>
      <c r="C2" s="49"/>
      <c r="D2" s="49"/>
      <c r="E2" s="49"/>
      <c r="F2" s="49"/>
      <c r="G2" s="49"/>
      <c r="H2" s="49"/>
      <c r="I2" s="49"/>
      <c r="J2" s="49"/>
      <c r="K2" s="49"/>
      <c r="L2" s="52"/>
      <c r="M2" s="50"/>
      <c r="N2" s="51"/>
      <c r="O2" s="118"/>
    </row>
    <row r="3" spans="1:15" ht="15.5" x14ac:dyDescent="0.35">
      <c r="A3" s="37"/>
      <c r="B3" s="25" t="str">
        <f>IF(desc!$B$1=1,desc!$G77,IF(desc!$B$1=2,desc!$H77,IF(desc!$B$1=3,desc!$I77,desc!$J77)))</f>
        <v>Expenses</v>
      </c>
      <c r="C3" s="37"/>
      <c r="D3" s="37"/>
      <c r="E3" s="37"/>
      <c r="F3" s="37"/>
      <c r="G3" s="56"/>
      <c r="H3" s="37"/>
      <c r="I3" s="54"/>
      <c r="J3" s="95"/>
      <c r="K3" s="95"/>
      <c r="L3" s="37"/>
      <c r="M3" s="58"/>
      <c r="N3" s="51"/>
      <c r="O3" s="118"/>
    </row>
    <row r="4" spans="1:15" ht="13" thickBot="1" x14ac:dyDescent="0.3">
      <c r="A4" s="37"/>
      <c r="B4" s="82"/>
      <c r="C4" s="37"/>
      <c r="D4" s="37"/>
      <c r="E4" s="37"/>
      <c r="F4" s="37"/>
      <c r="G4" s="56"/>
      <c r="H4" s="37"/>
      <c r="I4" s="49"/>
      <c r="J4" s="37"/>
      <c r="K4" s="37"/>
      <c r="L4" s="37"/>
      <c r="M4" s="58"/>
      <c r="N4" s="51"/>
      <c r="O4" s="118"/>
    </row>
    <row r="5" spans="1:15" ht="13" x14ac:dyDescent="0.3">
      <c r="A5" s="37"/>
      <c r="B5" s="26"/>
      <c r="C5" s="45" t="str">
        <f>IF(desc!$B$1=1,desc!$G$101,IF(desc!$B$1=2,desc!$H$101,IF(desc!$B$1=3,desc!$I$101,desc!$J$101)))</f>
        <v>January</v>
      </c>
      <c r="D5" s="45" t="str">
        <f>IF(desc!$B$1=1,desc!$G$102,IF(desc!$B$1=2,desc!$H$102,IF(desc!$B$1=3,desc!$I$102,desc!$J$102)))</f>
        <v>February</v>
      </c>
      <c r="E5" s="45" t="str">
        <f>IF(desc!$B$1=1,desc!$G$103,IF(desc!$B$1=2,desc!$H$103,IF(desc!$B$1=3,desc!$I$103,desc!$J$103)))</f>
        <v>March</v>
      </c>
      <c r="F5" s="45" t="str">
        <f>IF(desc!$B$1=1,desc!$G$104,IF(desc!$B$1=2,desc!$H$104,IF(desc!$B$1=3,desc!$I$104,desc!$J$104)))</f>
        <v>April</v>
      </c>
      <c r="G5" s="45" t="str">
        <f>IF(desc!$B$1=1,desc!$G$105,IF(desc!$B$1=2,desc!$H$105,IF(desc!$B$1=3,desc!$I$105,desc!$J$105)))</f>
        <v>May</v>
      </c>
      <c r="H5" s="45" t="str">
        <f>IF(desc!$B$1=1,desc!$G$106,IF(desc!$B$1=2,desc!$H$106,IF(desc!$B$1=3,desc!$I$106,desc!$J$106)))</f>
        <v>June</v>
      </c>
      <c r="I5" s="45" t="str">
        <f>IF(desc!$B$1=1,desc!$G$107,IF(desc!$B$1=2,desc!$H$107,IF(desc!$B$1=3,desc!$I$107,desc!$J$107)))</f>
        <v>July</v>
      </c>
      <c r="J5" s="45" t="str">
        <f>IF(desc!$B$1=1,desc!$G$108,IF(desc!$B$1=2,desc!$H$108,IF(desc!$B$1=3,desc!$I$108,desc!$J$108)))</f>
        <v>August</v>
      </c>
      <c r="K5" s="45" t="str">
        <f>IF(desc!$B$1=1,desc!$G$109,IF(desc!$B$1=2,desc!$H$109,IF(desc!$B$1=3,desc!$I$109,desc!$J$109)))</f>
        <v>September</v>
      </c>
      <c r="L5" s="45" t="str">
        <f>IF(desc!$B$1=1,desc!$G$110,IF(desc!$B$1=2,desc!$H$110,IF(desc!$B$1=3,desc!$I$110,desc!$J$110)))</f>
        <v>October</v>
      </c>
      <c r="M5" s="45" t="str">
        <f>IF(desc!$B$1=1,desc!$G$111,IF(desc!$B$1=2,desc!$H$111,IF(desc!$B$1=3,desc!$I$111,desc!$J$111)))</f>
        <v>November</v>
      </c>
      <c r="N5" s="45" t="str">
        <f>IF(desc!$B$1=1,desc!$G$112,IF(desc!$B$1=2,desc!$H$112,IF(desc!$B$1=3,desc!$I$112,desc!$J$112)))</f>
        <v>December</v>
      </c>
      <c r="O5" s="118"/>
    </row>
    <row r="6" spans="1:15" ht="13.5" thickBot="1" x14ac:dyDescent="0.35">
      <c r="A6" s="37"/>
      <c r="B6" s="27" t="str">
        <f>IF(desc!$B$1=1,desc!$G78,IF(desc!$B$1=2,desc!$H78,IF(desc!$B$1=3,desc!$I78,desc!$J78)))</f>
        <v>Mio CHF</v>
      </c>
      <c r="C6" s="46">
        <f>desc!$C$1</f>
        <v>2020</v>
      </c>
      <c r="D6" s="46">
        <f>desc!$C$1</f>
        <v>2020</v>
      </c>
      <c r="E6" s="46">
        <f>desc!$C$1</f>
        <v>2020</v>
      </c>
      <c r="F6" s="46">
        <f>desc!$C$1</f>
        <v>2020</v>
      </c>
      <c r="G6" s="46">
        <f>desc!$C$1</f>
        <v>2020</v>
      </c>
      <c r="H6" s="46">
        <f>desc!$C$1</f>
        <v>2020</v>
      </c>
      <c r="I6" s="46">
        <f>desc!$C$1</f>
        <v>2020</v>
      </c>
      <c r="J6" s="46">
        <f>desc!$C$1</f>
        <v>2020</v>
      </c>
      <c r="K6" s="46">
        <f>desc!$C$1</f>
        <v>2020</v>
      </c>
      <c r="L6" s="46">
        <f>desc!$C$1</f>
        <v>2020</v>
      </c>
      <c r="M6" s="46">
        <f>desc!$C$1</f>
        <v>2020</v>
      </c>
      <c r="N6" s="46">
        <f>desc!$C$1</f>
        <v>2020</v>
      </c>
      <c r="O6" s="118"/>
    </row>
    <row r="7" spans="1:15" s="15" customFormat="1" ht="13.5" thickBot="1" x14ac:dyDescent="0.35">
      <c r="A7" s="60"/>
      <c r="B7" s="28" t="str">
        <f>IF(desc!$B$1=1,desc!$G79,IF(desc!$B$1=2,desc!$H79,IF(desc!$B$1=3,desc!$I79,desc!$J79)))</f>
        <v>Total expenses</v>
      </c>
      <c r="C7" s="111">
        <f>'[1]SDDS d '!E90</f>
        <v>5329.1322526000004</v>
      </c>
      <c r="D7" s="111">
        <f>'[1]SDDS d '!F90</f>
        <v>4252.2392718299998</v>
      </c>
      <c r="E7" s="111">
        <f>'[1]SDDS d '!G90</f>
        <v>11418.791763339999</v>
      </c>
      <c r="F7" s="111">
        <f>'[1]SDDS d '!H90</f>
        <v>5428.1669223300005</v>
      </c>
      <c r="G7" s="111">
        <f>'[1]SDDS d '!I90</f>
        <v>6785.119829539999</v>
      </c>
      <c r="H7" s="111">
        <f>'[1]SDDS d '!J90</f>
        <v>8892.9382952800006</v>
      </c>
      <c r="I7" s="111">
        <f>'[1]SDDS d '!K90</f>
        <v>5707.9298954900005</v>
      </c>
      <c r="J7" s="111">
        <f>'[1]SDDS d '!L90</f>
        <v>5247.4961903299991</v>
      </c>
      <c r="K7" s="111">
        <f>'[1]SDDS d '!M90</f>
        <v>7427.1055310499996</v>
      </c>
      <c r="L7" s="111">
        <f>'[1]SDDS d '!N90</f>
        <v>5272.0801346799999</v>
      </c>
      <c r="M7" s="111">
        <f>'[1]SDDS d '!O90</f>
        <v>0</v>
      </c>
      <c r="N7" s="111">
        <f>'[1]SDDS d '!P90</f>
        <v>0</v>
      </c>
      <c r="O7" s="60"/>
    </row>
    <row r="8" spans="1:15" s="17" customFormat="1" x14ac:dyDescent="0.25">
      <c r="A8" s="82"/>
      <c r="B8" s="43" t="str">
        <f>IF(desc!$B$1=1,desc!$G80,IF(desc!$B$1=2,desc!$H80,IF(desc!$B$1=3,desc!$I80,desc!$J80)))</f>
        <v>Wages and salaries</v>
      </c>
      <c r="C8" s="75">
        <f>'[1]SDDS d '!E91</f>
        <v>586.57937626</v>
      </c>
      <c r="D8" s="75">
        <f>'[1]SDDS d '!F91</f>
        <v>483.96663971999999</v>
      </c>
      <c r="E8" s="75">
        <f>'[1]SDDS d '!G91</f>
        <v>482.82407432999997</v>
      </c>
      <c r="F8" s="75">
        <f>'[1]SDDS d '!H91</f>
        <v>490.03200355000001</v>
      </c>
      <c r="G8" s="75">
        <f>'[1]SDDS d '!I91</f>
        <v>481.48085344999998</v>
      </c>
      <c r="H8" s="75">
        <f>'[1]SDDS d '!J91</f>
        <v>489.94135533000002</v>
      </c>
      <c r="I8" s="75">
        <f>'[1]SDDS d '!K91</f>
        <v>485.97623848000001</v>
      </c>
      <c r="J8" s="75">
        <f>'[1]SDDS d '!L91</f>
        <v>484.39993057999999</v>
      </c>
      <c r="K8" s="75">
        <f>'[1]SDDS d '!M91</f>
        <v>491.06484054999999</v>
      </c>
      <c r="L8" s="75">
        <f>'[1]SDDS d '!N91</f>
        <v>493.24741305999999</v>
      </c>
      <c r="M8" s="75">
        <f>'[1]SDDS d '!O91</f>
        <v>0</v>
      </c>
      <c r="N8" s="77">
        <f>'[1]SDDS d '!P91</f>
        <v>0</v>
      </c>
      <c r="O8" s="82"/>
    </row>
    <row r="9" spans="1:15" s="17" customFormat="1" x14ac:dyDescent="0.25">
      <c r="A9" s="82"/>
      <c r="B9" s="43" t="str">
        <f>IF(desc!$B$1=1,desc!$G81,IF(desc!$B$1=2,desc!$H81,IF(desc!$B$1=3,desc!$I81,desc!$J81)))</f>
        <v>Material- and operating expenses</v>
      </c>
      <c r="C9" s="75">
        <f>'[1]SDDS d '!E92</f>
        <v>192.34050033</v>
      </c>
      <c r="D9" s="75">
        <f>'[1]SDDS d '!F92</f>
        <v>231.30149831</v>
      </c>
      <c r="E9" s="75">
        <f>'[1]SDDS d '!G92</f>
        <v>356.79373276000001</v>
      </c>
      <c r="F9" s="75">
        <f>'[1]SDDS d '!H92</f>
        <v>252.70311577999999</v>
      </c>
      <c r="G9" s="75">
        <f>'[1]SDDS d '!I92</f>
        <v>290.97384147000002</v>
      </c>
      <c r="H9" s="75">
        <f>'[1]SDDS d '!J92</f>
        <v>267.25909890999998</v>
      </c>
      <c r="I9" s="75">
        <f>'[1]SDDS d '!K92</f>
        <v>326.43134457999997</v>
      </c>
      <c r="J9" s="75">
        <f>'[1]SDDS d '!L92</f>
        <v>256.24353115999997</v>
      </c>
      <c r="K9" s="75">
        <f>'[1]SDDS d '!M92</f>
        <v>277.77671098000002</v>
      </c>
      <c r="L9" s="75">
        <f>'[1]SDDS d '!N92</f>
        <v>346.38830526999999</v>
      </c>
      <c r="M9" s="75">
        <f>'[1]SDDS d '!O92</f>
        <v>0</v>
      </c>
      <c r="N9" s="77">
        <f>'[1]SDDS d '!P92</f>
        <v>0</v>
      </c>
      <c r="O9" s="82"/>
    </row>
    <row r="10" spans="1:15" s="17" customFormat="1" x14ac:dyDescent="0.25">
      <c r="A10" s="82"/>
      <c r="B10" s="43" t="str">
        <f>IF(desc!$B$1=1,desc!$G82,IF(desc!$B$1=2,desc!$H82,IF(desc!$B$1=3,desc!$I82,desc!$J82)))</f>
        <v>Expenses on military goods &amp; services</v>
      </c>
      <c r="C10" s="75">
        <f>'[1]SDDS d '!E93</f>
        <v>26.69815904</v>
      </c>
      <c r="D10" s="75">
        <f>'[1]SDDS d '!F93</f>
        <v>53.528217069999997</v>
      </c>
      <c r="E10" s="75">
        <f>'[1]SDDS d '!G93</f>
        <v>108.69171509</v>
      </c>
      <c r="F10" s="75">
        <f>'[1]SDDS d '!H93</f>
        <v>75.032257849999993</v>
      </c>
      <c r="G10" s="75">
        <f>'[1]SDDS d '!I93</f>
        <v>76.951845460000001</v>
      </c>
      <c r="H10" s="75">
        <f>'[1]SDDS d '!J93</f>
        <v>114.75045876999999</v>
      </c>
      <c r="I10" s="75">
        <f>'[1]SDDS d '!K93</f>
        <v>110.30875836</v>
      </c>
      <c r="J10" s="75">
        <f>'[1]SDDS d '!L93</f>
        <v>71.259329550000004</v>
      </c>
      <c r="K10" s="75">
        <f>'[1]SDDS d '!M93</f>
        <v>81.384688580000002</v>
      </c>
      <c r="L10" s="75">
        <f>'[1]SDDS d '!N93</f>
        <v>99.897325309999999</v>
      </c>
      <c r="M10" s="75">
        <f>'[1]SDDS d '!O93</f>
        <v>0</v>
      </c>
      <c r="N10" s="77">
        <f>'[1]SDDS d '!P93</f>
        <v>0</v>
      </c>
      <c r="O10" s="82"/>
    </row>
    <row r="11" spans="1:15" s="17" customFormat="1" x14ac:dyDescent="0.25">
      <c r="A11" s="82"/>
      <c r="B11" s="43" t="str">
        <f>IF(desc!$B$1=1,desc!$G83,IF(desc!$B$1=2,desc!$H83,IF(desc!$B$1=3,desc!$I83,desc!$J83)))</f>
        <v>Depreciation and amortisation of administrative assets</v>
      </c>
      <c r="C11" s="75">
        <f>'[1]SDDS d '!E94</f>
        <v>233.48997678999999</v>
      </c>
      <c r="D11" s="75">
        <f>'[1]SDDS d '!F94</f>
        <v>232.00327229999999</v>
      </c>
      <c r="E11" s="75">
        <f>'[1]SDDS d '!G94</f>
        <v>278.89035989000001</v>
      </c>
      <c r="F11" s="75">
        <f>'[1]SDDS d '!H94</f>
        <v>240.11270922</v>
      </c>
      <c r="G11" s="75">
        <f>'[1]SDDS d '!I94</f>
        <v>232.64092264000001</v>
      </c>
      <c r="H11" s="75">
        <f>'[1]SDDS d '!J94</f>
        <v>278.10346749000001</v>
      </c>
      <c r="I11" s="75">
        <f>'[1]SDDS d '!K94</f>
        <v>246.99981804999999</v>
      </c>
      <c r="J11" s="75">
        <f>'[1]SDDS d '!L94</f>
        <v>232.27540811</v>
      </c>
      <c r="K11" s="75">
        <f>'[1]SDDS d '!M94</f>
        <v>281.78206224000002</v>
      </c>
      <c r="L11" s="75">
        <f>'[1]SDDS d '!N94</f>
        <v>235.75668596</v>
      </c>
      <c r="M11" s="75">
        <f>'[1]SDDS d '!O94</f>
        <v>0</v>
      </c>
      <c r="N11" s="77">
        <f>'[1]SDDS d '!P94</f>
        <v>0</v>
      </c>
      <c r="O11" s="82"/>
    </row>
    <row r="12" spans="1:15" s="17" customFormat="1" x14ac:dyDescent="0.25">
      <c r="A12" s="82"/>
      <c r="B12" s="43" t="str">
        <f>IF(desc!$B$1=1,desc!$G84,IF(desc!$B$1=2,desc!$H84,IF(desc!$B$1=3,desc!$I84,desc!$J84)))</f>
        <v>Financial expenses</v>
      </c>
      <c r="C12" s="75">
        <f>'[1]SDDS d '!E95</f>
        <v>102.93480735</v>
      </c>
      <c r="D12" s="75">
        <f>'[1]SDDS d '!F95</f>
        <v>92.049260910000001</v>
      </c>
      <c r="E12" s="75">
        <f>'[1]SDDS d '!G95</f>
        <v>87.504124529999999</v>
      </c>
      <c r="F12" s="75">
        <f>'[1]SDDS d '!H95</f>
        <v>92.159571889999995</v>
      </c>
      <c r="G12" s="75">
        <f>'[1]SDDS d '!I95</f>
        <v>76.022542490000006</v>
      </c>
      <c r="H12" s="75">
        <f>'[1]SDDS d '!J95</f>
        <v>91.829523690000002</v>
      </c>
      <c r="I12" s="75">
        <f>'[1]SDDS d '!K95</f>
        <v>78.571483560000004</v>
      </c>
      <c r="J12" s="75">
        <f>'[1]SDDS d '!L95</f>
        <v>72.013974709999999</v>
      </c>
      <c r="K12" s="75">
        <f>'[1]SDDS d '!M95</f>
        <v>81.158353160000004</v>
      </c>
      <c r="L12" s="75">
        <f>'[1]SDDS d '!N95</f>
        <v>73.290432019999997</v>
      </c>
      <c r="M12" s="75">
        <f>'[1]SDDS d '!O95</f>
        <v>0</v>
      </c>
      <c r="N12" s="77">
        <f>'[1]SDDS d '!P95</f>
        <v>0</v>
      </c>
      <c r="O12" s="82"/>
    </row>
    <row r="13" spans="1:15" s="17" customFormat="1" x14ac:dyDescent="0.25">
      <c r="A13" s="82"/>
      <c r="B13" s="43" t="str">
        <f>IF(desc!$B$1=1,desc!$G85,IF(desc!$B$1=2,desc!$H85,IF(desc!$B$1=3,desc!$I85,desc!$J85)))</f>
        <v>Committed Funds</v>
      </c>
      <c r="C13" s="75">
        <f>'[1]SDDS d '!E96</f>
        <v>0</v>
      </c>
      <c r="D13" s="75">
        <f>'[1]SDDS d '!F96</f>
        <v>0</v>
      </c>
      <c r="E13" s="75">
        <f>'[1]SDDS d '!G96</f>
        <v>0</v>
      </c>
      <c r="F13" s="75">
        <f>'[1]SDDS d '!H96</f>
        <v>0</v>
      </c>
      <c r="G13" s="75">
        <f>'[1]SDDS d '!I96</f>
        <v>0</v>
      </c>
      <c r="H13" s="75">
        <f>'[1]SDDS d '!J96</f>
        <v>0</v>
      </c>
      <c r="I13" s="75">
        <f>'[1]SDDS d '!K96</f>
        <v>0</v>
      </c>
      <c r="J13" s="75">
        <f>'[1]SDDS d '!L96</f>
        <v>0</v>
      </c>
      <c r="K13" s="75">
        <f>'[1]SDDS d '!M96</f>
        <v>0</v>
      </c>
      <c r="L13" s="75">
        <f>'[1]SDDS d '!N96</f>
        <v>0</v>
      </c>
      <c r="M13" s="75">
        <f>'[1]SDDS d '!O96</f>
        <v>0</v>
      </c>
      <c r="N13" s="77">
        <f>'[1]SDDS d '!P96</f>
        <v>0</v>
      </c>
      <c r="O13" s="82"/>
    </row>
    <row r="14" spans="1:15" s="17" customFormat="1" x14ac:dyDescent="0.25">
      <c r="A14" s="82"/>
      <c r="B14" s="43" t="str">
        <f>IF(desc!$B$1=1,desc!$G86,IF(desc!$B$1=2,desc!$H86,IF(desc!$B$1=3,desc!$I86,desc!$J86)))</f>
        <v>Transfer payments</v>
      </c>
      <c r="C14" s="75">
        <f>'[1]SDDS d '!E97</f>
        <v>4187.0894328300001</v>
      </c>
      <c r="D14" s="75">
        <f>'[1]SDDS d '!F97</f>
        <v>3159.3903835199999</v>
      </c>
      <c r="E14" s="75">
        <f>'[1]SDDS d '!G97</f>
        <v>4104.0877567400003</v>
      </c>
      <c r="F14" s="75">
        <f>'[1]SDDS d '!H97</f>
        <v>3857.06456196</v>
      </c>
      <c r="G14" s="75">
        <f>'[1]SDDS d '!I97</f>
        <v>5091.0689864799997</v>
      </c>
      <c r="H14" s="75">
        <f>'[1]SDDS d '!J97</f>
        <v>7424.6678371400003</v>
      </c>
      <c r="I14" s="75">
        <f>'[1]SDDS d '!K97</f>
        <v>3892.2184842400002</v>
      </c>
      <c r="J14" s="75">
        <f>'[1]SDDS d '!L97</f>
        <v>3624.47175685</v>
      </c>
      <c r="K14" s="75">
        <f>'[1]SDDS d '!M97</f>
        <v>3709.9824057599999</v>
      </c>
      <c r="L14" s="75">
        <f>'[1]SDDS d '!N97</f>
        <v>3871.7147338899999</v>
      </c>
      <c r="M14" s="75">
        <f>'[1]SDDS d '!O97</f>
        <v>0</v>
      </c>
      <c r="N14" s="77">
        <f>'[1]SDDS d '!P97</f>
        <v>0</v>
      </c>
      <c r="O14" s="82"/>
    </row>
    <row r="15" spans="1:15" s="17" customFormat="1" ht="13" thickBot="1" x14ac:dyDescent="0.3">
      <c r="A15" s="82"/>
      <c r="B15" s="44" t="str">
        <f>IF(desc!$B$1=1,desc!$G87,IF(desc!$B$1=2,desc!$H87,IF(desc!$B$1=3,desc!$I87,desc!$J87)))</f>
        <v>Extraordinary expense</v>
      </c>
      <c r="C15" s="90">
        <f>'[1]SDDS d '!E98</f>
        <v>0</v>
      </c>
      <c r="D15" s="90">
        <f>'[1]SDDS d '!F98</f>
        <v>0</v>
      </c>
      <c r="E15" s="90">
        <f>'[1]SDDS d '!G98</f>
        <v>6000</v>
      </c>
      <c r="F15" s="90">
        <f>'[1]SDDS d '!H98</f>
        <v>421.06270208000001</v>
      </c>
      <c r="G15" s="90">
        <f>'[1]SDDS d '!I98</f>
        <v>535.98083755000005</v>
      </c>
      <c r="H15" s="90">
        <f>'[1]SDDS d '!J98</f>
        <v>226.38655395000001</v>
      </c>
      <c r="I15" s="90">
        <f>'[1]SDDS d '!K98</f>
        <v>567.42376822000006</v>
      </c>
      <c r="J15" s="90">
        <f>'[1]SDDS d '!L98</f>
        <v>506.83225936999997</v>
      </c>
      <c r="K15" s="90">
        <f>'[1]SDDS d '!M98</f>
        <v>2503.9564697800001</v>
      </c>
      <c r="L15" s="90">
        <f>'[1]SDDS d '!N98</f>
        <v>151.78523917000001</v>
      </c>
      <c r="M15" s="90">
        <f>'[1]SDDS d '!O98</f>
        <v>0</v>
      </c>
      <c r="N15" s="93">
        <f>'[1]SDDS d '!P98</f>
        <v>0</v>
      </c>
      <c r="O15" s="82"/>
    </row>
    <row r="16" spans="1:15" s="17" customFormat="1" x14ac:dyDescent="0.25">
      <c r="A16" s="82"/>
      <c r="B16" s="98"/>
      <c r="C16" s="117"/>
      <c r="D16" s="117"/>
      <c r="E16" s="117"/>
      <c r="F16" s="117"/>
      <c r="G16" s="120"/>
      <c r="H16" s="117"/>
      <c r="I16" s="121"/>
      <c r="J16" s="117"/>
      <c r="K16" s="117"/>
      <c r="L16" s="82"/>
      <c r="M16" s="122"/>
      <c r="N16" s="123"/>
      <c r="O16" s="82"/>
    </row>
    <row r="17" spans="1:15" s="17" customFormat="1" x14ac:dyDescent="0.25">
      <c r="A17" s="82"/>
      <c r="B17" s="9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22"/>
      <c r="N17" s="123"/>
      <c r="O17" s="82"/>
    </row>
    <row r="18" spans="1:15" ht="15.5" x14ac:dyDescent="0.35">
      <c r="A18" s="37"/>
      <c r="B18" s="25" t="str">
        <f>IF(desc!$B$1=1,desc!$G89,IF(desc!$B$1=2,desc!$H89,IF(desc!$B$1=3,desc!$I89,desc!$J89)))</f>
        <v>Revenue</v>
      </c>
      <c r="C18" s="53"/>
      <c r="D18" s="53"/>
      <c r="E18" s="53"/>
      <c r="F18" s="53"/>
      <c r="G18" s="53"/>
      <c r="H18" s="53"/>
      <c r="I18" s="53"/>
      <c r="J18" s="53"/>
      <c r="K18" s="95"/>
      <c r="L18" s="95"/>
      <c r="M18" s="58"/>
      <c r="N18" s="51"/>
      <c r="O18" s="118"/>
    </row>
    <row r="19" spans="1:15" ht="13" thickBot="1" x14ac:dyDescent="0.3">
      <c r="A19" s="37"/>
      <c r="B19" s="82"/>
      <c r="C19" s="37"/>
      <c r="D19" s="37"/>
      <c r="E19" s="37"/>
      <c r="F19" s="37"/>
      <c r="G19" s="56"/>
      <c r="H19" s="37"/>
      <c r="I19" s="49"/>
      <c r="J19" s="37"/>
      <c r="K19" s="37"/>
      <c r="L19" s="37"/>
      <c r="M19" s="58"/>
      <c r="N19" s="51"/>
      <c r="O19" s="118"/>
    </row>
    <row r="20" spans="1:15" ht="13" x14ac:dyDescent="0.3">
      <c r="A20" s="37"/>
      <c r="B20" s="26"/>
      <c r="C20" s="45" t="str">
        <f>IF(desc!$B$1=1,desc!$G$101,IF(desc!$B$1=2,desc!$H$101,IF(desc!$B$1=3,desc!$I$101,desc!$J$101)))</f>
        <v>January</v>
      </c>
      <c r="D20" s="45" t="str">
        <f>IF(desc!$B$1=1,desc!$G$102,IF(desc!$B$1=2,desc!$H$102,IF(desc!$B$1=3,desc!$I$102,desc!$J$102)))</f>
        <v>February</v>
      </c>
      <c r="E20" s="45" t="str">
        <f>IF(desc!$B$1=1,desc!$G$103,IF(desc!$B$1=2,desc!$H$103,IF(desc!$B$1=3,desc!$I$103,desc!$J$103)))</f>
        <v>March</v>
      </c>
      <c r="F20" s="41" t="str">
        <f>IF(desc!$B$1=1,desc!$G$104,IF(desc!$B$1=2,desc!$H$104,IF(desc!$B$1=3,desc!$I$104,desc!$J$104)))</f>
        <v>April</v>
      </c>
      <c r="G20" s="45" t="str">
        <f>IF(desc!$B$1=1,desc!$G$105,IF(desc!$B$1=2,desc!$H$105,IF(desc!$B$1=3,desc!$I$105,desc!$J$105)))</f>
        <v>May</v>
      </c>
      <c r="H20" s="45" t="str">
        <f>IF(desc!$B$1=1,desc!$G$106,IF(desc!$B$1=2,desc!$H$106,IF(desc!$B$1=3,desc!$I$106,desc!$J$106)))</f>
        <v>June</v>
      </c>
      <c r="I20" s="45" t="str">
        <f>IF(desc!$B$1=1,desc!$G$107,IF(desc!$B$1=2,desc!$H$107,IF(desc!$B$1=3,desc!$I$107,desc!$J$107)))</f>
        <v>July</v>
      </c>
      <c r="J20" s="45" t="str">
        <f>IF(desc!$B$1=1,desc!$G$108,IF(desc!$B$1=2,desc!$H$108,IF(desc!$B$1=3,desc!$I$108,desc!$J$108)))</f>
        <v>August</v>
      </c>
      <c r="K20" s="45" t="str">
        <f>IF(desc!$B$1=1,desc!$G$109,IF(desc!$B$1=2,desc!$H$109,IF(desc!$B$1=3,desc!$I$109,desc!$J$109)))</f>
        <v>September</v>
      </c>
      <c r="L20" s="45" t="str">
        <f>IF(desc!$B$1=1,desc!$G$110,IF(desc!$B$1=2,desc!$H$110,IF(desc!$B$1=3,desc!$I$110,desc!$J$110)))</f>
        <v>October</v>
      </c>
      <c r="M20" s="45" t="str">
        <f>IF(desc!$B$1=1,desc!$G$111,IF(desc!$B$1=2,desc!$H$111,IF(desc!$B$1=3,desc!$I$111,desc!$J$111)))</f>
        <v>November</v>
      </c>
      <c r="N20" s="45" t="str">
        <f>IF(desc!$B$1=1,desc!$G$112,IF(desc!$B$1=2,desc!$H$112,IF(desc!$B$1=3,desc!$I$112,desc!$J$112)))</f>
        <v>December</v>
      </c>
      <c r="O20" s="118"/>
    </row>
    <row r="21" spans="1:15" ht="13.5" thickBot="1" x14ac:dyDescent="0.35">
      <c r="A21" s="37"/>
      <c r="B21" s="27" t="str">
        <f>IF(desc!$B$1=1,desc!$G90,IF(desc!$B$1=2,desc!$H90,IF(desc!$B$1=3,desc!$I90,desc!$J90)))</f>
        <v>Mio CHF</v>
      </c>
      <c r="C21" s="46">
        <f>desc!$C$1</f>
        <v>2020</v>
      </c>
      <c r="D21" s="46">
        <f>desc!$C$1</f>
        <v>2020</v>
      </c>
      <c r="E21" s="46">
        <f>desc!$C$1</f>
        <v>2020</v>
      </c>
      <c r="F21" s="46">
        <f>desc!$C$1</f>
        <v>2020</v>
      </c>
      <c r="G21" s="46">
        <f>desc!$C$1</f>
        <v>2020</v>
      </c>
      <c r="H21" s="46">
        <f>desc!$C$1</f>
        <v>2020</v>
      </c>
      <c r="I21" s="46">
        <f>desc!$C$1</f>
        <v>2020</v>
      </c>
      <c r="J21" s="46">
        <f>desc!$C$1</f>
        <v>2020</v>
      </c>
      <c r="K21" s="46">
        <f>desc!$C$1</f>
        <v>2020</v>
      </c>
      <c r="L21" s="46">
        <f>desc!$C$1</f>
        <v>2020</v>
      </c>
      <c r="M21" s="46">
        <f>desc!$C$1</f>
        <v>2020</v>
      </c>
      <c r="N21" s="46">
        <f>desc!$C$1</f>
        <v>2020</v>
      </c>
      <c r="O21" s="118"/>
    </row>
    <row r="22" spans="1:15" s="15" customFormat="1" ht="13.5" thickBot="1" x14ac:dyDescent="0.35">
      <c r="A22" s="60"/>
      <c r="B22" s="28" t="str">
        <f>IF(desc!$B$1=1,desc!$G91,IF(desc!$B$1=2,desc!$H91,IF(desc!$B$1=3,desc!$I91,desc!$J91)))</f>
        <v>Total revenue</v>
      </c>
      <c r="C22" s="111">
        <f>'[1]SDDS d '!E105</f>
        <v>10240.39169481</v>
      </c>
      <c r="D22" s="111">
        <f>'[1]SDDS d '!F105</f>
        <v>5244.3257497099994</v>
      </c>
      <c r="E22" s="111">
        <f>'[1]SDDS d '!G105</f>
        <v>8434.9365935299993</v>
      </c>
      <c r="F22" s="111">
        <f>'[1]SDDS d '!H105</f>
        <v>13093.6905028</v>
      </c>
      <c r="G22" s="111">
        <f>'[1]SDDS d '!I105</f>
        <v>12751.48462367</v>
      </c>
      <c r="H22" s="111">
        <f>'[1]SDDS d '!J105</f>
        <v>5046.1295901700005</v>
      </c>
      <c r="I22" s="111">
        <f>'[1]SDDS d '!K105</f>
        <v>4665.0008168900004</v>
      </c>
      <c r="J22" s="111">
        <f>'[1]SDDS d '!L105</f>
        <v>4505.2314149800004</v>
      </c>
      <c r="K22" s="111">
        <f>'[1]SDDS d '!M105</f>
        <v>3172.9543555100004</v>
      </c>
      <c r="L22" s="111">
        <f>'[1]SDDS d '!N105</f>
        <v>3346.71429403</v>
      </c>
      <c r="M22" s="111">
        <f>'[1]SDDS d '!O105</f>
        <v>0</v>
      </c>
      <c r="N22" s="111">
        <f>'[1]SDDS d '!P105</f>
        <v>0</v>
      </c>
      <c r="O22" s="60"/>
    </row>
    <row r="23" spans="1:15" s="17" customFormat="1" x14ac:dyDescent="0.25">
      <c r="A23" s="82"/>
      <c r="B23" s="43" t="str">
        <f>IF(desc!$B$1=1,desc!$G92,IF(desc!$B$1=2,desc!$H92,IF(desc!$B$1=3,desc!$I92,desc!$J92)))</f>
        <v>Tax revenue</v>
      </c>
      <c r="C23" s="75">
        <f>'[1]SDDS d '!E106</f>
        <v>9991.15827575</v>
      </c>
      <c r="D23" s="75">
        <f>'[1]SDDS d '!F106</f>
        <v>5103.25979405</v>
      </c>
      <c r="E23" s="75">
        <f>'[1]SDDS d '!G106</f>
        <v>8205.8991133300005</v>
      </c>
      <c r="F23" s="75">
        <f>'[1]SDDS d '!H106</f>
        <v>11678.26703234</v>
      </c>
      <c r="G23" s="75">
        <f>'[1]SDDS d '!I106</f>
        <v>12589.322378020001</v>
      </c>
      <c r="H23" s="75">
        <f>'[1]SDDS d '!J106</f>
        <v>4776.63728025</v>
      </c>
      <c r="I23" s="75">
        <f>'[1]SDDS d '!K106</f>
        <v>4511.8129803000002</v>
      </c>
      <c r="J23" s="75">
        <f>'[1]SDDS d '!L106</f>
        <v>4493.75366734</v>
      </c>
      <c r="K23" s="75">
        <f>'[1]SDDS d '!M106</f>
        <v>2922.0918997799999</v>
      </c>
      <c r="L23" s="75">
        <f>'[1]SDDS d '!N106</f>
        <v>3195.0488006700002</v>
      </c>
      <c r="M23" s="75">
        <f>'[1]SDDS d '!O106</f>
        <v>0</v>
      </c>
      <c r="N23" s="75">
        <f>'[1]SDDS d '!P106</f>
        <v>0</v>
      </c>
      <c r="O23" s="82"/>
    </row>
    <row r="24" spans="1:15" s="17" customFormat="1" x14ac:dyDescent="0.25">
      <c r="A24" s="82"/>
      <c r="B24" s="43" t="str">
        <f>IF(desc!$B$1=1,desc!$G93,IF(desc!$B$1=2,desc!$H93,IF(desc!$B$1=3,desc!$I93,desc!$J93)))</f>
        <v>Regales and concessions</v>
      </c>
      <c r="C24" s="75">
        <f>'[1]SDDS d '!E107</f>
        <v>77.007967550000004</v>
      </c>
      <c r="D24" s="75">
        <f>'[1]SDDS d '!F107</f>
        <v>5.2140727499999997</v>
      </c>
      <c r="E24" s="75">
        <f>'[1]SDDS d '!G107</f>
        <v>33.926831999999997</v>
      </c>
      <c r="F24" s="75">
        <f>'[1]SDDS d '!H107</f>
        <v>1338.92164</v>
      </c>
      <c r="G24" s="75">
        <f>'[1]SDDS d '!I107</f>
        <v>17.193277049999999</v>
      </c>
      <c r="H24" s="75">
        <f>'[1]SDDS d '!J107</f>
        <v>29.2230977</v>
      </c>
      <c r="I24" s="75">
        <f>'[1]SDDS d '!K107</f>
        <v>14.1477486</v>
      </c>
      <c r="J24" s="75">
        <f>'[1]SDDS d '!L107</f>
        <v>13.478742199999999</v>
      </c>
      <c r="K24" s="75">
        <f>'[1]SDDS d '!M107</f>
        <v>32.406664249999999</v>
      </c>
      <c r="L24" s="75">
        <f>'[1]SDDS d '!N107</f>
        <v>5.1183874500000002</v>
      </c>
      <c r="M24" s="75">
        <f>'[1]SDDS d '!O107</f>
        <v>0</v>
      </c>
      <c r="N24" s="75">
        <f>'[1]SDDS d '!P107</f>
        <v>0</v>
      </c>
      <c r="O24" s="82"/>
    </row>
    <row r="25" spans="1:15" s="17" customFormat="1" x14ac:dyDescent="0.25">
      <c r="A25" s="82"/>
      <c r="B25" s="43" t="str">
        <f>IF(desc!$B$1=1,desc!$G94,IF(desc!$B$1=2,desc!$H94,IF(desc!$B$1=3,desc!$I94,desc!$J94)))</f>
        <v>Administrative fees and charges</v>
      </c>
      <c r="C25" s="75">
        <f>'[1]SDDS d '!E108</f>
        <v>65.312140880000001</v>
      </c>
      <c r="D25" s="75">
        <f>'[1]SDDS d '!F108</f>
        <v>72.222119120000002</v>
      </c>
      <c r="E25" s="75">
        <f>'[1]SDDS d '!G108</f>
        <v>68.413105239999993</v>
      </c>
      <c r="F25" s="75">
        <f>'[1]SDDS d '!H108</f>
        <v>42.113127910000003</v>
      </c>
      <c r="G25" s="75">
        <f>'[1]SDDS d '!I108</f>
        <v>65.987812300000002</v>
      </c>
      <c r="H25" s="75">
        <f>'[1]SDDS d '!J108</f>
        <v>98.88073473</v>
      </c>
      <c r="I25" s="75">
        <f>'[1]SDDS d '!K108</f>
        <v>72.840815460000002</v>
      </c>
      <c r="J25" s="75">
        <f>'[1]SDDS d '!L108</f>
        <v>-70.682137539999999</v>
      </c>
      <c r="K25" s="75">
        <f>'[1]SDDS d '!M108</f>
        <v>57.679491710000001</v>
      </c>
      <c r="L25" s="75">
        <f>'[1]SDDS d '!N108</f>
        <v>45.235125359999998</v>
      </c>
      <c r="M25" s="75">
        <f>'[1]SDDS d '!O108</f>
        <v>0</v>
      </c>
      <c r="N25" s="75">
        <f>'[1]SDDS d '!P108</f>
        <v>0</v>
      </c>
      <c r="O25" s="82"/>
    </row>
    <row r="26" spans="1:15" s="17" customFormat="1" x14ac:dyDescent="0.25">
      <c r="A26" s="82"/>
      <c r="B26" s="43" t="str">
        <f>IF(desc!$B$1=1,desc!$G95,IF(desc!$B$1=2,desc!$H95,IF(desc!$B$1=3,desc!$I95,desc!$J95)))</f>
        <v>Various revenue</v>
      </c>
      <c r="C26" s="75">
        <f>'[1]SDDS d '!E109</f>
        <v>54.685409370000002</v>
      </c>
      <c r="D26" s="75">
        <f>'[1]SDDS d '!F109</f>
        <v>15.00419202</v>
      </c>
      <c r="E26" s="75">
        <f>'[1]SDDS d '!G109</f>
        <v>87.72297279</v>
      </c>
      <c r="F26" s="75">
        <f>'[1]SDDS d '!H109</f>
        <v>19.179558419999999</v>
      </c>
      <c r="G26" s="75">
        <f>'[1]SDDS d '!I109</f>
        <v>26.92954267</v>
      </c>
      <c r="H26" s="75">
        <f>'[1]SDDS d '!J109</f>
        <v>98.164553290000001</v>
      </c>
      <c r="I26" s="75">
        <f>'[1]SDDS d '!K109</f>
        <v>18.037206650000002</v>
      </c>
      <c r="J26" s="75">
        <f>'[1]SDDS d '!L109</f>
        <v>23.06071313</v>
      </c>
      <c r="K26" s="75">
        <f>'[1]SDDS d '!M109</f>
        <v>111.05057329</v>
      </c>
      <c r="L26" s="75">
        <f>'[1]SDDS d '!N109</f>
        <v>26.052135589999999</v>
      </c>
      <c r="M26" s="75">
        <f>'[1]SDDS d '!O109</f>
        <v>0</v>
      </c>
      <c r="N26" s="75">
        <f>'[1]SDDS d '!P109</f>
        <v>0</v>
      </c>
      <c r="O26" s="82"/>
    </row>
    <row r="27" spans="1:15" s="17" customFormat="1" x14ac:dyDescent="0.25">
      <c r="A27" s="82"/>
      <c r="B27" s="43" t="str">
        <f>IF(desc!$B$1=1,desc!$G96,IF(desc!$B$1=2,desc!$H96,IF(desc!$B$1=3,desc!$I96,desc!$J96)))</f>
        <v>Financial revenue</v>
      </c>
      <c r="C27" s="75">
        <f>'[1]SDDS d '!E110</f>
        <v>44.966747259999998</v>
      </c>
      <c r="D27" s="75">
        <f>'[1]SDDS d '!F110</f>
        <v>41.364417770000003</v>
      </c>
      <c r="E27" s="75">
        <f>'[1]SDDS d '!G110</f>
        <v>31.713416169999999</v>
      </c>
      <c r="F27" s="75">
        <f>'[1]SDDS d '!H110</f>
        <v>7.94799013</v>
      </c>
      <c r="G27" s="75">
        <f>'[1]SDDS d '!I110</f>
        <v>28.867013159999999</v>
      </c>
      <c r="H27" s="75">
        <f>'[1]SDDS d '!J110</f>
        <v>35.900875069999998</v>
      </c>
      <c r="I27" s="75">
        <f>'[1]SDDS d '!K110</f>
        <v>40.072746969999997</v>
      </c>
      <c r="J27" s="75">
        <f>'[1]SDDS d '!L110</f>
        <v>31.634431530000001</v>
      </c>
      <c r="K27" s="75">
        <f>'[1]SDDS d '!M110</f>
        <v>31.266469959999998</v>
      </c>
      <c r="L27" s="75">
        <f>'[1]SDDS d '!N110</f>
        <v>67.677302670000003</v>
      </c>
      <c r="M27" s="75">
        <f>'[1]SDDS d '!O110</f>
        <v>0</v>
      </c>
      <c r="N27" s="75">
        <f>'[1]SDDS d '!P110</f>
        <v>0</v>
      </c>
      <c r="O27" s="82"/>
    </row>
    <row r="28" spans="1:15" s="17" customFormat="1" x14ac:dyDescent="0.25">
      <c r="A28" s="82"/>
      <c r="B28" s="43" t="str">
        <f>IF(desc!$B$1=1,desc!$G97,IF(desc!$B$1=2,desc!$H97,IF(desc!$B$1=3,desc!$I97,desc!$J97)))</f>
        <v>Committed Funds</v>
      </c>
      <c r="C28" s="75">
        <f>'[1]SDDS d '!E111</f>
        <v>0</v>
      </c>
      <c r="D28" s="75">
        <f>'[1]SDDS d '!F111</f>
        <v>0</v>
      </c>
      <c r="E28" s="75">
        <f>'[1]SDDS d '!G111</f>
        <v>0</v>
      </c>
      <c r="F28" s="75">
        <f>'[1]SDDS d '!H111</f>
        <v>0</v>
      </c>
      <c r="G28" s="75">
        <f>'[1]SDDS d '!I111</f>
        <v>0</v>
      </c>
      <c r="H28" s="75">
        <f>'[1]SDDS d '!J111</f>
        <v>0</v>
      </c>
      <c r="I28" s="75">
        <f>'[1]SDDS d '!K111</f>
        <v>0</v>
      </c>
      <c r="J28" s="75">
        <f>'[1]SDDS d '!L111</f>
        <v>0</v>
      </c>
      <c r="K28" s="75">
        <f>'[1]SDDS d '!M111</f>
        <v>0</v>
      </c>
      <c r="L28" s="75">
        <f>'[1]SDDS d '!N111</f>
        <v>0</v>
      </c>
      <c r="M28" s="75">
        <f>'[1]SDDS d '!O111</f>
        <v>0</v>
      </c>
      <c r="N28" s="75">
        <f>'[1]SDDS d '!P111</f>
        <v>0</v>
      </c>
      <c r="O28" s="82"/>
    </row>
    <row r="29" spans="1:15" s="17" customFormat="1" ht="13" thickBot="1" x14ac:dyDescent="0.3">
      <c r="A29" s="82"/>
      <c r="B29" s="44" t="str">
        <f>IF(desc!$B$1=1,desc!$G98,IF(desc!$B$1=2,desc!$H98,IF(desc!$B$1=3,desc!$I98,desc!$J98)))</f>
        <v>Extraordinary revenue</v>
      </c>
      <c r="C29" s="90">
        <f>'[1]SDDS d '!E112</f>
        <v>7.2611540000000003</v>
      </c>
      <c r="D29" s="90">
        <f>'[1]SDDS d '!F112</f>
        <v>7.2611540000000003</v>
      </c>
      <c r="E29" s="90">
        <f>'[1]SDDS d '!G112</f>
        <v>7.2611540000000003</v>
      </c>
      <c r="F29" s="90">
        <f>'[1]SDDS d '!H112</f>
        <v>7.2611540000000003</v>
      </c>
      <c r="G29" s="90">
        <f>'[1]SDDS d '!I112</f>
        <v>23.184600469999999</v>
      </c>
      <c r="H29" s="90">
        <f>'[1]SDDS d '!J112</f>
        <v>7.3230491300000002</v>
      </c>
      <c r="I29" s="90">
        <f>'[1]SDDS d '!K112</f>
        <v>8.0893189099999994</v>
      </c>
      <c r="J29" s="90">
        <f>'[1]SDDS d '!L112</f>
        <v>13.98599832</v>
      </c>
      <c r="K29" s="90">
        <f>'[1]SDDS d '!M112</f>
        <v>18.45925652</v>
      </c>
      <c r="L29" s="90">
        <f>'[1]SDDS d '!N112</f>
        <v>7.5825422900000001</v>
      </c>
      <c r="M29" s="90">
        <f>'[1]SDDS d '!O112</f>
        <v>0</v>
      </c>
      <c r="N29" s="90">
        <f>'[1]SDDS d '!P112</f>
        <v>0</v>
      </c>
      <c r="O29" s="82"/>
    </row>
    <row r="30" spans="1:15" s="15" customFormat="1" ht="13.5" thickBot="1" x14ac:dyDescent="0.35">
      <c r="A30" s="60"/>
      <c r="B30" s="27" t="str">
        <f>IF(desc!$B$1=1,desc!$G99,IF(desc!$B$1=2,desc!$H99,IF(desc!$B$1=3,desc!$I99,desc!$J99)))</f>
        <v>Deficit - / Surplus +</v>
      </c>
      <c r="C30" s="119">
        <f>'[1]SDDS d '!E113</f>
        <v>4911.2594422099992</v>
      </c>
      <c r="D30" s="119">
        <f>'[1]SDDS d '!F113</f>
        <v>992.08647787999962</v>
      </c>
      <c r="E30" s="119">
        <f>'[1]SDDS d '!G113</f>
        <v>-2983.85516981</v>
      </c>
      <c r="F30" s="119">
        <f>'[1]SDDS d '!H113</f>
        <v>7665.5235804699996</v>
      </c>
      <c r="G30" s="119">
        <f>'[1]SDDS d '!I113</f>
        <v>5966.3647941300005</v>
      </c>
      <c r="H30" s="119">
        <f>'[1]SDDS d '!J113</f>
        <v>-3846.8087051100001</v>
      </c>
      <c r="I30" s="119">
        <f>'[1]SDDS d '!K113</f>
        <v>-1042.9290786000001</v>
      </c>
      <c r="J30" s="119">
        <f>'[1]SDDS d '!L113</f>
        <v>-742.26477534999867</v>
      </c>
      <c r="K30" s="119">
        <f>'[1]SDDS d '!M113</f>
        <v>-4254.1511755399988</v>
      </c>
      <c r="L30" s="119">
        <f>'[1]SDDS d '!N113</f>
        <v>-1925.3658406499999</v>
      </c>
      <c r="M30" s="119">
        <f>'[1]SDDS d '!O113</f>
        <v>0</v>
      </c>
      <c r="N30" s="119">
        <f>'[1]SDDS d '!P113</f>
        <v>0</v>
      </c>
      <c r="O30" s="60"/>
    </row>
    <row r="31" spans="1:15" ht="13" x14ac:dyDescent="0.3">
      <c r="A31" s="37"/>
      <c r="B31" s="60"/>
      <c r="C31" s="124"/>
      <c r="D31" s="124"/>
      <c r="E31" s="124"/>
      <c r="F31" s="124"/>
      <c r="G31" s="124"/>
      <c r="H31" s="124"/>
      <c r="I31" s="124"/>
      <c r="J31" s="124"/>
      <c r="K31" s="37"/>
      <c r="L31" s="37"/>
      <c r="M31" s="58"/>
      <c r="N31" s="51"/>
      <c r="O31" s="118"/>
    </row>
    <row r="32" spans="1:15" hidden="1" x14ac:dyDescent="0.25">
      <c r="C32" s="11"/>
      <c r="D32" s="11"/>
      <c r="E32" s="11"/>
      <c r="J32" s="18"/>
      <c r="K32" s="18"/>
    </row>
    <row r="33" spans="3:14" hidden="1" x14ac:dyDescent="0.25">
      <c r="J33" s="18"/>
      <c r="L33" s="13"/>
      <c r="M33" s="10"/>
      <c r="N33" s="8"/>
    </row>
    <row r="34" spans="3:14" hidden="1" x14ac:dyDescent="0.25">
      <c r="C34" s="11"/>
      <c r="D34" s="11"/>
      <c r="E34" s="11"/>
      <c r="F34" s="11"/>
      <c r="G34" s="11"/>
      <c r="H34" s="11"/>
      <c r="I34" s="11"/>
      <c r="J34" s="11"/>
      <c r="L34" s="13"/>
      <c r="M34" s="10"/>
      <c r="N34" s="8"/>
    </row>
    <row r="35" spans="3:14" hidden="1" x14ac:dyDescent="0.25">
      <c r="J35" s="18"/>
      <c r="L35" s="13"/>
      <c r="M35" s="10"/>
      <c r="N35" s="8"/>
    </row>
    <row r="36" spans="3:14" hidden="1" x14ac:dyDescent="0.25">
      <c r="C36" s="11"/>
      <c r="D36" s="11"/>
      <c r="E36" s="11"/>
      <c r="J36" s="18"/>
      <c r="L36" s="13"/>
      <c r="M36" s="10"/>
      <c r="N36" s="8"/>
    </row>
    <row r="37" spans="3:14" hidden="1" x14ac:dyDescent="0.25">
      <c r="J37" s="18"/>
      <c r="L37" s="13"/>
      <c r="M37" s="10"/>
      <c r="N37" s="8"/>
    </row>
    <row r="38" spans="3:14" hidden="1" x14ac:dyDescent="0.25">
      <c r="C38" s="11"/>
      <c r="D38" s="11"/>
      <c r="E38" s="11"/>
      <c r="J38" s="18"/>
      <c r="L38" s="13"/>
      <c r="M38" s="10"/>
      <c r="N38" s="8"/>
    </row>
    <row r="39" spans="3:14" hidden="1" x14ac:dyDescent="0.25">
      <c r="J39" s="18"/>
      <c r="L39" s="13"/>
      <c r="M39" s="10"/>
      <c r="N39" s="8"/>
    </row>
    <row r="40" spans="3:14" hidden="1" x14ac:dyDescent="0.25">
      <c r="C40" s="11"/>
      <c r="D40" s="11"/>
      <c r="E40" s="11"/>
      <c r="F40" s="11"/>
      <c r="G40" s="19"/>
      <c r="J40" s="18"/>
      <c r="L40" s="13"/>
      <c r="M40" s="10"/>
      <c r="N40" s="8"/>
    </row>
    <row r="41" spans="3:14" hidden="1" x14ac:dyDescent="0.25">
      <c r="J41" s="18"/>
      <c r="L41" s="13"/>
      <c r="M41" s="10"/>
      <c r="N41" s="8"/>
    </row>
    <row r="42" spans="3:14" ht="13" hidden="1" x14ac:dyDescent="0.3">
      <c r="C42" s="11"/>
      <c r="D42" s="11"/>
      <c r="E42" s="11"/>
      <c r="F42" s="11"/>
      <c r="G42" s="19"/>
      <c r="J42" s="18"/>
      <c r="K42" s="20"/>
      <c r="L42" s="13"/>
      <c r="M42" s="10"/>
      <c r="N42" s="8"/>
    </row>
    <row r="43" spans="3:14" hidden="1" x14ac:dyDescent="0.25">
      <c r="J43" s="18"/>
      <c r="L43" s="13"/>
      <c r="M43" s="10"/>
      <c r="N43" s="8"/>
    </row>
    <row r="44" spans="3:14" hidden="1" x14ac:dyDescent="0.25">
      <c r="C44" s="11"/>
      <c r="D44" s="11"/>
      <c r="E44" s="11"/>
      <c r="F44" s="11"/>
      <c r="G44" s="19"/>
      <c r="L44" s="13"/>
      <c r="M44" s="10"/>
      <c r="N44" s="8"/>
    </row>
    <row r="45" spans="3:14" hidden="1" x14ac:dyDescent="0.25">
      <c r="L45" s="13"/>
      <c r="M45" s="10"/>
      <c r="N45" s="8"/>
    </row>
    <row r="46" spans="3:14" hidden="1" x14ac:dyDescent="0.25">
      <c r="C46" s="11"/>
      <c r="D46" s="11"/>
      <c r="E46" s="11"/>
      <c r="F46" s="11"/>
      <c r="G46" s="19"/>
      <c r="L46" s="13"/>
      <c r="M46" s="10"/>
      <c r="N46" s="8"/>
    </row>
    <row r="47" spans="3:14" hidden="1" x14ac:dyDescent="0.25">
      <c r="L47" s="13"/>
      <c r="M47" s="10"/>
      <c r="N47" s="8"/>
    </row>
    <row r="48" spans="3:14" hidden="1" x14ac:dyDescent="0.25">
      <c r="L48" s="13"/>
      <c r="M48" s="10"/>
      <c r="N48" s="8"/>
    </row>
    <row r="49" spans="12:14" hidden="1" x14ac:dyDescent="0.25">
      <c r="L49" s="13"/>
      <c r="M49" s="10"/>
      <c r="N49" s="8"/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64" right="0.78740157480314965" top="1.02" bottom="0.63" header="0.27559055118110237" footer="0.17"/>
  <pageSetup paperSize="9" scale="67" fitToHeight="4" orientation="landscape" r:id="rId1"/>
  <headerFooter alignWithMargins="0">
    <oddHeader>&amp;L&amp;G</oddHeader>
    <oddFooter>&amp;L&amp;6Eidgenössisches Finanzdepartement EFD
Eidgenössische Finanzverwaltung EFV
Bundesgasse 3, 3003 Bern, Schweiz
Tel. ++41(0)31 322 21 11, Fax ++41(0)31 322 61 87
info@efv.admin.ch
www.efv.admin.ch</oddFooter>
  </headerFooter>
  <customProperties>
    <customPr name="_pios_id" r:id="rId2"/>
  </customPropertie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120"/>
  <sheetViews>
    <sheetView topLeftCell="C1" workbookViewId="0">
      <pane xSplit="4" ySplit="4" topLeftCell="G49" activePane="bottomRight" state="frozen"/>
      <selection activeCell="C1" sqref="C1"/>
      <selection pane="topRight" activeCell="G1" sqref="G1"/>
      <selection pane="bottomLeft" activeCell="C5" sqref="C5"/>
      <selection pane="bottomRight" activeCell="C1" sqref="C1"/>
    </sheetView>
  </sheetViews>
  <sheetFormatPr baseColWidth="10" defaultColWidth="9.26953125" defaultRowHeight="10" x14ac:dyDescent="0.25"/>
  <cols>
    <col min="1" max="6" width="9.26953125" style="1"/>
    <col min="7" max="7" width="54.453125" style="1" customWidth="1"/>
    <col min="8" max="8" width="51.453125" style="1" customWidth="1"/>
    <col min="9" max="9" width="41.453125" style="1" customWidth="1"/>
    <col min="10" max="10" width="36" style="1" customWidth="1"/>
    <col min="11" max="11" width="16.81640625" style="1" customWidth="1"/>
    <col min="12" max="16384" width="9.26953125" style="1"/>
  </cols>
  <sheetData>
    <row r="1" spans="1:10" x14ac:dyDescent="0.25">
      <c r="A1" s="1" t="s">
        <v>241</v>
      </c>
      <c r="B1" s="1">
        <v>4</v>
      </c>
      <c r="C1" s="1">
        <v>2020</v>
      </c>
      <c r="D1" s="1">
        <v>1</v>
      </c>
      <c r="E1" s="1" t="s">
        <v>242</v>
      </c>
      <c r="F1" s="1" t="s">
        <v>243</v>
      </c>
      <c r="G1" s="5" t="s">
        <v>242</v>
      </c>
      <c r="H1" s="1" t="s">
        <v>244</v>
      </c>
      <c r="I1" s="1" t="s">
        <v>248</v>
      </c>
      <c r="J1" s="7" t="s">
        <v>246</v>
      </c>
    </row>
    <row r="2" spans="1:10" x14ac:dyDescent="0.25">
      <c r="D2" s="1">
        <v>2</v>
      </c>
      <c r="E2" s="1" t="s">
        <v>244</v>
      </c>
      <c r="F2" s="1" t="s">
        <v>245</v>
      </c>
      <c r="G2" s="6" t="s">
        <v>233</v>
      </c>
      <c r="H2" s="1" t="s">
        <v>77</v>
      </c>
      <c r="I2" s="1" t="s">
        <v>252</v>
      </c>
      <c r="J2" s="7" t="s">
        <v>229</v>
      </c>
    </row>
    <row r="3" spans="1:10" x14ac:dyDescent="0.25">
      <c r="D3" s="1">
        <v>3</v>
      </c>
      <c r="E3" s="1" t="s">
        <v>248</v>
      </c>
      <c r="F3" s="1" t="s">
        <v>249</v>
      </c>
      <c r="G3" s="6" t="str">
        <f>"Rechnung " &amp; C1</f>
        <v>Rechnung 2020</v>
      </c>
      <c r="H3" s="1" t="str">
        <f>"Compte "&amp;C1</f>
        <v>Compte 2020</v>
      </c>
      <c r="I3" s="1" t="str">
        <f>"Consuntivo "&amp;C1</f>
        <v>Consuntivo 2020</v>
      </c>
      <c r="J3" s="1" t="str">
        <f>"Outturn "&amp;C1</f>
        <v>Outturn 2020</v>
      </c>
    </row>
    <row r="4" spans="1:10" x14ac:dyDescent="0.25">
      <c r="D4" s="1">
        <v>4</v>
      </c>
      <c r="E4" s="1" t="s">
        <v>246</v>
      </c>
      <c r="F4" s="1" t="s">
        <v>247</v>
      </c>
      <c r="G4" s="5" t="s">
        <v>13</v>
      </c>
      <c r="H4" s="1" t="s">
        <v>13</v>
      </c>
      <c r="I4" s="1" t="s">
        <v>253</v>
      </c>
      <c r="J4" s="1" t="s">
        <v>13</v>
      </c>
    </row>
    <row r="5" spans="1:10" x14ac:dyDescent="0.25">
      <c r="G5" s="1" t="s">
        <v>14</v>
      </c>
      <c r="H5" s="1" t="s">
        <v>14</v>
      </c>
      <c r="I5" s="1" t="s">
        <v>254</v>
      </c>
      <c r="J5" s="1" t="s">
        <v>14</v>
      </c>
    </row>
    <row r="6" spans="1:10" x14ac:dyDescent="0.25">
      <c r="G6" s="1" t="s">
        <v>15</v>
      </c>
      <c r="H6" s="1" t="s">
        <v>89</v>
      </c>
      <c r="I6" s="1" t="s">
        <v>255</v>
      </c>
      <c r="J6" s="1" t="s">
        <v>159</v>
      </c>
    </row>
    <row r="7" spans="1:10" x14ac:dyDescent="0.25">
      <c r="G7" s="1" t="s">
        <v>16</v>
      </c>
      <c r="H7" s="1" t="s">
        <v>90</v>
      </c>
      <c r="I7" s="1" t="s">
        <v>256</v>
      </c>
      <c r="J7" s="1" t="s">
        <v>160</v>
      </c>
    </row>
    <row r="8" spans="1:10" x14ac:dyDescent="0.25">
      <c r="G8" s="1" t="s">
        <v>17</v>
      </c>
      <c r="H8" s="1" t="s">
        <v>91</v>
      </c>
      <c r="I8" s="1" t="s">
        <v>257</v>
      </c>
      <c r="J8" s="1" t="s">
        <v>161</v>
      </c>
    </row>
    <row r="9" spans="1:10" x14ac:dyDescent="0.25">
      <c r="G9" s="1" t="s">
        <v>18</v>
      </c>
      <c r="H9" s="1" t="s">
        <v>92</v>
      </c>
      <c r="I9" s="1" t="s">
        <v>258</v>
      </c>
      <c r="J9" s="1" t="s">
        <v>162</v>
      </c>
    </row>
    <row r="10" spans="1:10" x14ac:dyDescent="0.25">
      <c r="G10" s="1" t="s">
        <v>19</v>
      </c>
      <c r="H10" s="1" t="s">
        <v>93</v>
      </c>
      <c r="I10" s="1" t="s">
        <v>259</v>
      </c>
      <c r="J10" s="1" t="s">
        <v>163</v>
      </c>
    </row>
    <row r="11" spans="1:10" x14ac:dyDescent="0.25">
      <c r="G11" s="1" t="s">
        <v>20</v>
      </c>
      <c r="H11" s="1" t="s">
        <v>94</v>
      </c>
      <c r="I11" s="1" t="s">
        <v>260</v>
      </c>
      <c r="J11" s="1" t="s">
        <v>164</v>
      </c>
    </row>
    <row r="12" spans="1:10" x14ac:dyDescent="0.25">
      <c r="G12" s="1" t="s">
        <v>21</v>
      </c>
      <c r="H12" s="1" t="s">
        <v>95</v>
      </c>
      <c r="I12" s="1" t="s">
        <v>261</v>
      </c>
      <c r="J12" s="1" t="s">
        <v>165</v>
      </c>
    </row>
    <row r="13" spans="1:10" x14ac:dyDescent="0.25">
      <c r="G13" s="1" t="s">
        <v>22</v>
      </c>
      <c r="H13" s="1" t="s">
        <v>96</v>
      </c>
      <c r="I13" s="1" t="s">
        <v>262</v>
      </c>
      <c r="J13" s="1" t="s">
        <v>166</v>
      </c>
    </row>
    <row r="14" spans="1:10" x14ac:dyDescent="0.25">
      <c r="G14" s="1" t="s">
        <v>23</v>
      </c>
      <c r="H14" s="1" t="s">
        <v>97</v>
      </c>
      <c r="I14" s="1" t="s">
        <v>263</v>
      </c>
      <c r="J14" s="1" t="s">
        <v>167</v>
      </c>
    </row>
    <row r="15" spans="1:10" x14ac:dyDescent="0.25">
      <c r="G15" s="1" t="s">
        <v>24</v>
      </c>
      <c r="H15" s="1" t="s">
        <v>98</v>
      </c>
      <c r="I15" s="1" t="s">
        <v>264</v>
      </c>
      <c r="J15" s="1" t="s">
        <v>168</v>
      </c>
    </row>
    <row r="16" spans="1:10" x14ac:dyDescent="0.25">
      <c r="G16" s="1" t="s">
        <v>25</v>
      </c>
      <c r="H16" s="1" t="s">
        <v>99</v>
      </c>
      <c r="I16" s="1" t="s">
        <v>265</v>
      </c>
      <c r="J16" s="1" t="s">
        <v>169</v>
      </c>
    </row>
    <row r="17" spans="7:10" x14ac:dyDescent="0.25">
      <c r="G17" s="1" t="s">
        <v>26</v>
      </c>
      <c r="H17" s="1" t="s">
        <v>100</v>
      </c>
      <c r="I17" s="1" t="s">
        <v>266</v>
      </c>
      <c r="J17" s="1" t="s">
        <v>170</v>
      </c>
    </row>
    <row r="18" spans="7:10" x14ac:dyDescent="0.25">
      <c r="G18" s="1" t="s">
        <v>27</v>
      </c>
      <c r="H18" s="1" t="s">
        <v>101</v>
      </c>
      <c r="I18" s="1" t="s">
        <v>267</v>
      </c>
      <c r="J18" s="1" t="s">
        <v>171</v>
      </c>
    </row>
    <row r="19" spans="7:10" x14ac:dyDescent="0.25">
      <c r="G19" s="1" t="s">
        <v>28</v>
      </c>
      <c r="H19" s="1" t="s">
        <v>102</v>
      </c>
      <c r="I19" s="1" t="s">
        <v>268</v>
      </c>
      <c r="J19" s="1" t="s">
        <v>172</v>
      </c>
    </row>
    <row r="20" spans="7:10" x14ac:dyDescent="0.25">
      <c r="G20" s="1" t="s">
        <v>29</v>
      </c>
      <c r="H20" s="1" t="s">
        <v>103</v>
      </c>
      <c r="I20" s="1" t="s">
        <v>269</v>
      </c>
      <c r="J20" s="1" t="s">
        <v>173</v>
      </c>
    </row>
    <row r="21" spans="7:10" x14ac:dyDescent="0.25">
      <c r="G21" s="1" t="s">
        <v>30</v>
      </c>
      <c r="H21" s="1" t="s">
        <v>104</v>
      </c>
      <c r="I21" s="1" t="s">
        <v>270</v>
      </c>
      <c r="J21" s="1" t="s">
        <v>174</v>
      </c>
    </row>
    <row r="22" spans="7:10" x14ac:dyDescent="0.25">
      <c r="G22" s="1" t="s">
        <v>31</v>
      </c>
      <c r="H22" s="1" t="s">
        <v>105</v>
      </c>
      <c r="I22" s="1" t="s">
        <v>271</v>
      </c>
      <c r="J22" s="1" t="s">
        <v>175</v>
      </c>
    </row>
    <row r="23" spans="7:10" x14ac:dyDescent="0.25">
      <c r="G23" s="1" t="s">
        <v>32</v>
      </c>
      <c r="H23" s="1" t="s">
        <v>106</v>
      </c>
      <c r="I23" s="1" t="s">
        <v>272</v>
      </c>
      <c r="J23" s="1" t="s">
        <v>176</v>
      </c>
    </row>
    <row r="24" spans="7:10" x14ac:dyDescent="0.25">
      <c r="G24" s="1" t="s">
        <v>33</v>
      </c>
      <c r="H24" s="1" t="s">
        <v>107</v>
      </c>
      <c r="I24" s="1" t="s">
        <v>273</v>
      </c>
      <c r="J24" s="1" t="s">
        <v>177</v>
      </c>
    </row>
    <row r="25" spans="7:10" x14ac:dyDescent="0.25">
      <c r="G25" s="1" t="s">
        <v>20</v>
      </c>
      <c r="H25" s="1" t="s">
        <v>94</v>
      </c>
      <c r="I25" s="1" t="s">
        <v>260</v>
      </c>
      <c r="J25" s="1" t="s">
        <v>164</v>
      </c>
    </row>
    <row r="26" spans="7:10" x14ac:dyDescent="0.25">
      <c r="G26" s="1" t="s">
        <v>34</v>
      </c>
      <c r="H26" s="1" t="s">
        <v>108</v>
      </c>
      <c r="I26" s="1" t="s">
        <v>274</v>
      </c>
      <c r="J26" s="1" t="s">
        <v>178</v>
      </c>
    </row>
    <row r="27" spans="7:10" x14ac:dyDescent="0.25">
      <c r="G27" s="1" t="s">
        <v>22</v>
      </c>
      <c r="H27" s="1" t="s">
        <v>109</v>
      </c>
      <c r="I27" s="1" t="s">
        <v>275</v>
      </c>
      <c r="J27" s="1" t="s">
        <v>179</v>
      </c>
    </row>
    <row r="28" spans="7:10" x14ac:dyDescent="0.25">
      <c r="G28" s="1" t="s">
        <v>35</v>
      </c>
      <c r="H28" s="1" t="s">
        <v>110</v>
      </c>
      <c r="I28" s="1" t="s">
        <v>276</v>
      </c>
      <c r="J28" s="1" t="s">
        <v>180</v>
      </c>
    </row>
    <row r="29" spans="7:10" x14ac:dyDescent="0.25">
      <c r="G29" s="1" t="s">
        <v>25</v>
      </c>
      <c r="H29" s="1" t="s">
        <v>99</v>
      </c>
      <c r="I29" s="1" t="s">
        <v>265</v>
      </c>
      <c r="J29" s="1" t="s">
        <v>169</v>
      </c>
    </row>
    <row r="30" spans="7:10" x14ac:dyDescent="0.25">
      <c r="G30" s="1" t="s">
        <v>36</v>
      </c>
      <c r="H30" s="1" t="s">
        <v>111</v>
      </c>
      <c r="I30" s="1" t="s">
        <v>277</v>
      </c>
      <c r="J30" s="1" t="s">
        <v>181</v>
      </c>
    </row>
    <row r="31" spans="7:10" x14ac:dyDescent="0.25">
      <c r="G31" s="1" t="s">
        <v>37</v>
      </c>
      <c r="H31" s="1" t="s">
        <v>112</v>
      </c>
      <c r="I31" s="1" t="s">
        <v>278</v>
      </c>
      <c r="J31" s="1" t="s">
        <v>182</v>
      </c>
    </row>
    <row r="32" spans="7:10" x14ac:dyDescent="0.25">
      <c r="G32" s="1" t="s">
        <v>16</v>
      </c>
      <c r="H32" s="1" t="s">
        <v>90</v>
      </c>
      <c r="I32" s="1" t="s">
        <v>256</v>
      </c>
      <c r="J32" s="1" t="s">
        <v>160</v>
      </c>
    </row>
    <row r="33" spans="7:10" x14ac:dyDescent="0.25">
      <c r="G33" s="1" t="s">
        <v>17</v>
      </c>
      <c r="H33" s="1" t="s">
        <v>91</v>
      </c>
      <c r="I33" s="1" t="s">
        <v>257</v>
      </c>
      <c r="J33" s="1" t="s">
        <v>161</v>
      </c>
    </row>
    <row r="34" spans="7:10" x14ac:dyDescent="0.25">
      <c r="G34" s="1" t="s">
        <v>18</v>
      </c>
      <c r="H34" s="1" t="s">
        <v>92</v>
      </c>
      <c r="I34" s="1" t="s">
        <v>258</v>
      </c>
      <c r="J34" s="1" t="s">
        <v>162</v>
      </c>
    </row>
    <row r="35" spans="7:10" x14ac:dyDescent="0.25">
      <c r="G35" s="1" t="s">
        <v>19</v>
      </c>
      <c r="H35" s="1" t="s">
        <v>93</v>
      </c>
      <c r="I35" s="1" t="s">
        <v>259</v>
      </c>
      <c r="J35" s="1" t="s">
        <v>163</v>
      </c>
    </row>
    <row r="36" spans="7:10" x14ac:dyDescent="0.25">
      <c r="G36" s="1" t="s">
        <v>20</v>
      </c>
      <c r="H36" s="1" t="s">
        <v>94</v>
      </c>
      <c r="I36" s="1" t="s">
        <v>260</v>
      </c>
      <c r="J36" s="1" t="s">
        <v>164</v>
      </c>
    </row>
    <row r="37" spans="7:10" x14ac:dyDescent="0.25">
      <c r="G37" s="1" t="s">
        <v>21</v>
      </c>
      <c r="H37" s="1" t="s">
        <v>95</v>
      </c>
      <c r="I37" s="1" t="s">
        <v>261</v>
      </c>
      <c r="J37" s="1" t="s">
        <v>165</v>
      </c>
    </row>
    <row r="38" spans="7:10" x14ac:dyDescent="0.25">
      <c r="G38" s="1" t="s">
        <v>22</v>
      </c>
      <c r="H38" s="1" t="s">
        <v>96</v>
      </c>
      <c r="I38" s="1" t="s">
        <v>262</v>
      </c>
      <c r="J38" s="1" t="s">
        <v>166</v>
      </c>
    </row>
    <row r="39" spans="7:10" x14ac:dyDescent="0.25">
      <c r="G39" s="1" t="s">
        <v>23</v>
      </c>
      <c r="H39" s="1" t="s">
        <v>97</v>
      </c>
      <c r="I39" s="1" t="s">
        <v>263</v>
      </c>
      <c r="J39" s="1" t="s">
        <v>167</v>
      </c>
    </row>
    <row r="40" spans="7:10" x14ac:dyDescent="0.25">
      <c r="G40" s="1" t="s">
        <v>33</v>
      </c>
      <c r="H40" s="1" t="s">
        <v>107</v>
      </c>
      <c r="I40" s="1" t="s">
        <v>273</v>
      </c>
      <c r="J40" s="1" t="s">
        <v>177</v>
      </c>
    </row>
    <row r="41" spans="7:10" x14ac:dyDescent="0.25">
      <c r="G41" s="1" t="s">
        <v>20</v>
      </c>
      <c r="H41" s="1" t="s">
        <v>94</v>
      </c>
      <c r="I41" s="1" t="s">
        <v>260</v>
      </c>
      <c r="J41" s="1" t="s">
        <v>164</v>
      </c>
    </row>
    <row r="42" spans="7:10" x14ac:dyDescent="0.25">
      <c r="G42" s="1" t="s">
        <v>34</v>
      </c>
      <c r="H42" s="1" t="s">
        <v>108</v>
      </c>
      <c r="I42" s="1" t="s">
        <v>274</v>
      </c>
      <c r="J42" s="1" t="s">
        <v>178</v>
      </c>
    </row>
    <row r="44" spans="7:10" x14ac:dyDescent="0.25">
      <c r="G44" s="1" t="s">
        <v>38</v>
      </c>
      <c r="H44" s="1" t="s">
        <v>113</v>
      </c>
      <c r="I44" s="1" t="s">
        <v>279</v>
      </c>
      <c r="J44" s="1" t="s">
        <v>183</v>
      </c>
    </row>
    <row r="45" spans="7:10" x14ac:dyDescent="0.25">
      <c r="G45" s="1" t="s">
        <v>13</v>
      </c>
      <c r="H45" s="1" t="s">
        <v>13</v>
      </c>
      <c r="I45" s="1" t="s">
        <v>253</v>
      </c>
      <c r="J45" s="1" t="s">
        <v>13</v>
      </c>
    </row>
    <row r="46" spans="7:10" x14ac:dyDescent="0.25">
      <c r="G46" s="1" t="s">
        <v>14</v>
      </c>
      <c r="H46" s="1" t="s">
        <v>14</v>
      </c>
      <c r="I46" s="1" t="s">
        <v>254</v>
      </c>
      <c r="J46" s="1" t="s">
        <v>14</v>
      </c>
    </row>
    <row r="47" spans="7:10" x14ac:dyDescent="0.25">
      <c r="G47" s="1" t="s">
        <v>43</v>
      </c>
      <c r="H47" s="1" t="s">
        <v>118</v>
      </c>
      <c r="I47" s="1" t="s">
        <v>280</v>
      </c>
      <c r="J47" s="1" t="s">
        <v>159</v>
      </c>
    </row>
    <row r="48" spans="7:10" x14ac:dyDescent="0.25">
      <c r="G48" s="1" t="s">
        <v>44</v>
      </c>
      <c r="H48" s="1" t="s">
        <v>119</v>
      </c>
      <c r="I48" s="1" t="s">
        <v>281</v>
      </c>
      <c r="J48" s="1" t="s">
        <v>160</v>
      </c>
    </row>
    <row r="49" spans="7:10" x14ac:dyDescent="0.25">
      <c r="G49" s="1" t="s">
        <v>23</v>
      </c>
      <c r="H49" s="1" t="s">
        <v>97</v>
      </c>
      <c r="I49" s="1" t="s">
        <v>263</v>
      </c>
      <c r="J49" s="1" t="s">
        <v>167</v>
      </c>
    </row>
    <row r="50" spans="7:10" x14ac:dyDescent="0.25">
      <c r="G50" s="1" t="s">
        <v>45</v>
      </c>
      <c r="H50" s="1" t="s">
        <v>120</v>
      </c>
      <c r="I50" s="1" t="s">
        <v>282</v>
      </c>
      <c r="J50" s="1" t="s">
        <v>188</v>
      </c>
    </row>
    <row r="51" spans="7:10" x14ac:dyDescent="0.25">
      <c r="G51" s="1" t="s">
        <v>46</v>
      </c>
      <c r="H51" s="1" t="s">
        <v>121</v>
      </c>
      <c r="I51" s="1" t="s">
        <v>283</v>
      </c>
      <c r="J51" s="1" t="s">
        <v>189</v>
      </c>
    </row>
    <row r="52" spans="7:10" x14ac:dyDescent="0.25">
      <c r="G52" s="1" t="s">
        <v>354</v>
      </c>
      <c r="H52" s="1" t="s">
        <v>355</v>
      </c>
      <c r="I52" s="1" t="s">
        <v>357</v>
      </c>
      <c r="J52" s="1" t="s">
        <v>356</v>
      </c>
    </row>
    <row r="53" spans="7:10" x14ac:dyDescent="0.25">
      <c r="G53" s="1" t="s">
        <v>47</v>
      </c>
      <c r="H53" s="1" t="s">
        <v>122</v>
      </c>
      <c r="I53" s="1" t="s">
        <v>284</v>
      </c>
      <c r="J53" s="1" t="s">
        <v>190</v>
      </c>
    </row>
    <row r="54" spans="7:10" x14ac:dyDescent="0.25">
      <c r="G54" s="1" t="s">
        <v>222</v>
      </c>
      <c r="H54" s="1" t="s">
        <v>225</v>
      </c>
      <c r="I54" s="1" t="s">
        <v>285</v>
      </c>
      <c r="J54" s="1" t="s">
        <v>227</v>
      </c>
    </row>
    <row r="55" spans="7:10" x14ac:dyDescent="0.25">
      <c r="G55" s="1" t="s">
        <v>24</v>
      </c>
      <c r="H55" s="1" t="s">
        <v>98</v>
      </c>
      <c r="I55" s="1" t="s">
        <v>264</v>
      </c>
      <c r="J55" s="1" t="s">
        <v>168</v>
      </c>
    </row>
    <row r="56" spans="7:10" x14ac:dyDescent="0.25">
      <c r="G56" s="1" t="s">
        <v>48</v>
      </c>
      <c r="H56" s="1" t="s">
        <v>123</v>
      </c>
      <c r="I56" s="1" t="s">
        <v>286</v>
      </c>
      <c r="J56" s="1" t="s">
        <v>191</v>
      </c>
    </row>
    <row r="57" spans="7:10" x14ac:dyDescent="0.25">
      <c r="G57" s="1" t="s">
        <v>49</v>
      </c>
      <c r="H57" s="1" t="s">
        <v>124</v>
      </c>
      <c r="I57" s="1" t="s">
        <v>287</v>
      </c>
      <c r="J57" s="1" t="s">
        <v>192</v>
      </c>
    </row>
    <row r="58" spans="7:10" x14ac:dyDescent="0.25">
      <c r="G58" s="1" t="s">
        <v>337</v>
      </c>
      <c r="H58" s="1" t="s">
        <v>340</v>
      </c>
      <c r="I58" s="1" t="s">
        <v>339</v>
      </c>
      <c r="J58" s="1" t="s">
        <v>341</v>
      </c>
    </row>
    <row r="59" spans="7:10" x14ac:dyDescent="0.25">
      <c r="G59" s="1" t="s">
        <v>50</v>
      </c>
      <c r="H59" s="1" t="s">
        <v>125</v>
      </c>
      <c r="I59" s="1" t="s">
        <v>288</v>
      </c>
      <c r="J59" s="1" t="s">
        <v>193</v>
      </c>
    </row>
    <row r="60" spans="7:10" x14ac:dyDescent="0.25">
      <c r="G60" s="1" t="s">
        <v>51</v>
      </c>
      <c r="H60" s="1" t="s">
        <v>126</v>
      </c>
      <c r="I60" s="1" t="s">
        <v>289</v>
      </c>
      <c r="J60" s="1" t="s">
        <v>194</v>
      </c>
    </row>
    <row r="61" spans="7:10" x14ac:dyDescent="0.25">
      <c r="G61" s="1" t="s">
        <v>56</v>
      </c>
      <c r="H61" s="1" t="s">
        <v>131</v>
      </c>
      <c r="I61" s="1" t="s">
        <v>294</v>
      </c>
      <c r="J61" s="1" t="s">
        <v>342</v>
      </c>
    </row>
    <row r="62" spans="7:10" x14ac:dyDescent="0.25">
      <c r="G62" s="1" t="s">
        <v>338</v>
      </c>
      <c r="H62" s="1" t="s">
        <v>344</v>
      </c>
      <c r="I62" s="1" t="s">
        <v>343</v>
      </c>
      <c r="J62" s="1" t="s">
        <v>345</v>
      </c>
    </row>
    <row r="63" spans="7:10" x14ac:dyDescent="0.25">
      <c r="G63" s="1" t="s">
        <v>224</v>
      </c>
      <c r="H63" s="1" t="s">
        <v>226</v>
      </c>
      <c r="I63" s="1" t="s">
        <v>290</v>
      </c>
      <c r="J63" s="1" t="s">
        <v>250</v>
      </c>
    </row>
    <row r="64" spans="7:10" x14ac:dyDescent="0.25">
      <c r="G64" s="1" t="s">
        <v>52</v>
      </c>
      <c r="H64" s="1" t="s">
        <v>127</v>
      </c>
      <c r="I64" s="1" t="s">
        <v>291</v>
      </c>
      <c r="J64" s="1" t="s">
        <v>195</v>
      </c>
    </row>
    <row r="65" spans="7:10" x14ac:dyDescent="0.25">
      <c r="G65" s="1" t="s">
        <v>54</v>
      </c>
      <c r="H65" s="1" t="s">
        <v>129</v>
      </c>
      <c r="I65" s="1" t="s">
        <v>292</v>
      </c>
      <c r="J65" s="1" t="s">
        <v>177</v>
      </c>
    </row>
    <row r="66" spans="7:10" x14ac:dyDescent="0.25">
      <c r="G66" s="1" t="s">
        <v>35</v>
      </c>
      <c r="H66" s="1" t="s">
        <v>110</v>
      </c>
      <c r="I66" s="1" t="s">
        <v>276</v>
      </c>
      <c r="J66" s="1" t="s">
        <v>180</v>
      </c>
    </row>
    <row r="67" spans="7:10" x14ac:dyDescent="0.25">
      <c r="G67" s="1" t="s">
        <v>55</v>
      </c>
      <c r="H67" s="1" t="s">
        <v>130</v>
      </c>
      <c r="I67" s="1" t="s">
        <v>293</v>
      </c>
      <c r="J67" s="1" t="s">
        <v>197</v>
      </c>
    </row>
    <row r="68" spans="7:10" x14ac:dyDescent="0.25">
      <c r="G68" s="1" t="s">
        <v>50</v>
      </c>
      <c r="H68" s="1" t="s">
        <v>125</v>
      </c>
      <c r="I68" s="1" t="s">
        <v>288</v>
      </c>
      <c r="J68" s="1" t="s">
        <v>193</v>
      </c>
    </row>
    <row r="69" spans="7:10" x14ac:dyDescent="0.25">
      <c r="G69" s="1" t="s">
        <v>56</v>
      </c>
      <c r="H69" s="1" t="s">
        <v>131</v>
      </c>
      <c r="I69" s="1" t="s">
        <v>294</v>
      </c>
      <c r="J69" s="1" t="s">
        <v>198</v>
      </c>
    </row>
    <row r="70" spans="7:10" x14ac:dyDescent="0.25">
      <c r="G70" s="1" t="s">
        <v>53</v>
      </c>
      <c r="H70" s="1" t="s">
        <v>128</v>
      </c>
      <c r="I70" s="1" t="s">
        <v>295</v>
      </c>
      <c r="J70" s="1" t="s">
        <v>196</v>
      </c>
    </row>
    <row r="71" spans="7:10" x14ac:dyDescent="0.25">
      <c r="G71" s="1" t="s">
        <v>57</v>
      </c>
      <c r="H71" s="1" t="s">
        <v>132</v>
      </c>
      <c r="I71" s="1" t="s">
        <v>296</v>
      </c>
      <c r="J71" s="1" t="s">
        <v>199</v>
      </c>
    </row>
    <row r="72" spans="7:10" x14ac:dyDescent="0.25">
      <c r="G72" s="1" t="s">
        <v>228</v>
      </c>
      <c r="H72" s="1" t="s">
        <v>133</v>
      </c>
      <c r="I72" s="1" t="s">
        <v>297</v>
      </c>
      <c r="J72" s="1" t="s">
        <v>200</v>
      </c>
    </row>
    <row r="73" spans="7:10" x14ac:dyDescent="0.25">
      <c r="G73" s="1" t="s">
        <v>44</v>
      </c>
      <c r="H73" s="1" t="s">
        <v>119</v>
      </c>
      <c r="I73" s="1" t="s">
        <v>281</v>
      </c>
      <c r="J73" s="1" t="s">
        <v>160</v>
      </c>
    </row>
    <row r="74" spans="7:10" x14ac:dyDescent="0.25">
      <c r="G74" s="1" t="s">
        <v>23</v>
      </c>
      <c r="H74" s="1" t="s">
        <v>97</v>
      </c>
      <c r="I74" s="1" t="s">
        <v>263</v>
      </c>
      <c r="J74" s="1" t="s">
        <v>167</v>
      </c>
    </row>
    <row r="75" spans="7:10" x14ac:dyDescent="0.25">
      <c r="G75" s="1" t="s">
        <v>58</v>
      </c>
      <c r="H75" s="1" t="s">
        <v>120</v>
      </c>
      <c r="I75" s="1" t="s">
        <v>282</v>
      </c>
      <c r="J75" s="1" t="s">
        <v>188</v>
      </c>
    </row>
    <row r="77" spans="7:10" x14ac:dyDescent="0.25">
      <c r="G77" s="1" t="s">
        <v>59</v>
      </c>
      <c r="H77" s="1" t="s">
        <v>218</v>
      </c>
      <c r="I77" s="1" t="s">
        <v>298</v>
      </c>
      <c r="J77" s="1" t="s">
        <v>221</v>
      </c>
    </row>
    <row r="78" spans="7:10" x14ac:dyDescent="0.25">
      <c r="G78" s="1" t="s">
        <v>13</v>
      </c>
      <c r="H78" s="1" t="s">
        <v>13</v>
      </c>
      <c r="I78" s="1" t="s">
        <v>253</v>
      </c>
      <c r="J78" s="1" t="s">
        <v>13</v>
      </c>
    </row>
    <row r="79" spans="7:10" x14ac:dyDescent="0.25">
      <c r="G79" s="1" t="s">
        <v>60</v>
      </c>
      <c r="H79" s="1" t="s">
        <v>134</v>
      </c>
      <c r="I79" s="1" t="s">
        <v>299</v>
      </c>
      <c r="J79" s="1" t="s">
        <v>201</v>
      </c>
    </row>
    <row r="80" spans="7:10" x14ac:dyDescent="0.25">
      <c r="G80" s="1" t="s">
        <v>61</v>
      </c>
      <c r="H80" s="1" t="s">
        <v>135</v>
      </c>
      <c r="I80" s="1" t="s">
        <v>300</v>
      </c>
      <c r="J80" s="1" t="s">
        <v>202</v>
      </c>
    </row>
    <row r="81" spans="7:10" x14ac:dyDescent="0.25">
      <c r="G81" s="1" t="s">
        <v>230</v>
      </c>
      <c r="H81" s="1" t="s">
        <v>231</v>
      </c>
      <c r="I81" s="1" t="s">
        <v>301</v>
      </c>
      <c r="J81" s="1" t="s">
        <v>232</v>
      </c>
    </row>
    <row r="82" spans="7:10" x14ac:dyDescent="0.25">
      <c r="G82" s="1" t="s">
        <v>62</v>
      </c>
      <c r="H82" s="1" t="s">
        <v>136</v>
      </c>
      <c r="I82" s="1" t="s">
        <v>302</v>
      </c>
      <c r="J82" s="1" t="s">
        <v>203</v>
      </c>
    </row>
    <row r="83" spans="7:10" x14ac:dyDescent="0.25">
      <c r="G83" s="1" t="s">
        <v>63</v>
      </c>
      <c r="H83" s="1" t="s">
        <v>137</v>
      </c>
      <c r="I83" s="1" t="s">
        <v>303</v>
      </c>
      <c r="J83" s="1" t="s">
        <v>204</v>
      </c>
    </row>
    <row r="84" spans="7:10" x14ac:dyDescent="0.25">
      <c r="G84" s="1" t="s">
        <v>64</v>
      </c>
      <c r="H84" s="1" t="s">
        <v>138</v>
      </c>
      <c r="I84" s="1" t="s">
        <v>304</v>
      </c>
      <c r="J84" s="1" t="s">
        <v>205</v>
      </c>
    </row>
    <row r="85" spans="7:10" x14ac:dyDescent="0.25">
      <c r="G85" s="1" t="s">
        <v>65</v>
      </c>
      <c r="H85" s="1" t="s">
        <v>139</v>
      </c>
      <c r="I85" s="1" t="s">
        <v>305</v>
      </c>
      <c r="J85" s="1" t="s">
        <v>206</v>
      </c>
    </row>
    <row r="86" spans="7:10" x14ac:dyDescent="0.25">
      <c r="G86" s="1" t="s">
        <v>66</v>
      </c>
      <c r="H86" s="1" t="s">
        <v>140</v>
      </c>
      <c r="I86" s="1" t="s">
        <v>306</v>
      </c>
      <c r="J86" s="1" t="s">
        <v>207</v>
      </c>
    </row>
    <row r="87" spans="7:10" x14ac:dyDescent="0.25">
      <c r="G87" s="1" t="s">
        <v>67</v>
      </c>
      <c r="H87" s="1" t="s">
        <v>141</v>
      </c>
      <c r="I87" s="1" t="s">
        <v>307</v>
      </c>
      <c r="J87" s="1" t="s">
        <v>208</v>
      </c>
    </row>
    <row r="89" spans="7:10" x14ac:dyDescent="0.25">
      <c r="G89" s="1" t="s">
        <v>68</v>
      </c>
      <c r="H89" s="1" t="s">
        <v>219</v>
      </c>
      <c r="I89" s="1" t="s">
        <v>308</v>
      </c>
      <c r="J89" s="1" t="s">
        <v>220</v>
      </c>
    </row>
    <row r="90" spans="7:10" x14ac:dyDescent="0.25">
      <c r="G90" s="1" t="s">
        <v>13</v>
      </c>
      <c r="H90" s="1" t="s">
        <v>13</v>
      </c>
      <c r="I90" s="1" t="s">
        <v>253</v>
      </c>
      <c r="J90" s="1" t="s">
        <v>13</v>
      </c>
    </row>
    <row r="91" spans="7:10" x14ac:dyDescent="0.25">
      <c r="G91" s="1" t="s">
        <v>69</v>
      </c>
      <c r="H91" s="1" t="s">
        <v>142</v>
      </c>
      <c r="I91" s="1" t="s">
        <v>309</v>
      </c>
      <c r="J91" s="1" t="s">
        <v>209</v>
      </c>
    </row>
    <row r="92" spans="7:10" x14ac:dyDescent="0.25">
      <c r="G92" s="1" t="s">
        <v>70</v>
      </c>
      <c r="H92" s="1" t="s">
        <v>143</v>
      </c>
      <c r="I92" s="1" t="s">
        <v>310</v>
      </c>
      <c r="J92" s="1" t="s">
        <v>210</v>
      </c>
    </row>
    <row r="93" spans="7:10" x14ac:dyDescent="0.25">
      <c r="G93" s="1" t="s">
        <v>71</v>
      </c>
      <c r="H93" s="1" t="s">
        <v>144</v>
      </c>
      <c r="I93" s="1" t="s">
        <v>311</v>
      </c>
      <c r="J93" s="1" t="s">
        <v>211</v>
      </c>
    </row>
    <row r="94" spans="7:10" x14ac:dyDescent="0.25">
      <c r="G94" s="1" t="s">
        <v>72</v>
      </c>
      <c r="H94" s="1" t="s">
        <v>145</v>
      </c>
      <c r="I94" s="1" t="s">
        <v>312</v>
      </c>
      <c r="J94" s="1" t="s">
        <v>212</v>
      </c>
    </row>
    <row r="95" spans="7:10" x14ac:dyDescent="0.25">
      <c r="G95" s="1" t="s">
        <v>73</v>
      </c>
      <c r="H95" s="1" t="s">
        <v>146</v>
      </c>
      <c r="I95" s="1" t="s">
        <v>313</v>
      </c>
      <c r="J95" s="1" t="s">
        <v>213</v>
      </c>
    </row>
    <row r="96" spans="7:10" x14ac:dyDescent="0.25">
      <c r="G96" s="1" t="s">
        <v>74</v>
      </c>
      <c r="H96" s="1" t="s">
        <v>147</v>
      </c>
      <c r="I96" s="1" t="s">
        <v>314</v>
      </c>
      <c r="J96" s="1" t="s">
        <v>214</v>
      </c>
    </row>
    <row r="97" spans="7:10" x14ac:dyDescent="0.25">
      <c r="G97" s="1" t="s">
        <v>75</v>
      </c>
      <c r="H97" s="1" t="s">
        <v>148</v>
      </c>
      <c r="I97" s="1" t="s">
        <v>315</v>
      </c>
      <c r="J97" s="1" t="s">
        <v>206</v>
      </c>
    </row>
    <row r="98" spans="7:10" x14ac:dyDescent="0.25">
      <c r="G98" s="1" t="s">
        <v>76</v>
      </c>
      <c r="H98" s="1" t="s">
        <v>149</v>
      </c>
      <c r="I98" s="1" t="s">
        <v>316</v>
      </c>
      <c r="J98" s="1" t="s">
        <v>215</v>
      </c>
    </row>
    <row r="99" spans="7:10" x14ac:dyDescent="0.25">
      <c r="G99" s="1" t="s">
        <v>217</v>
      </c>
      <c r="H99" s="1" t="s">
        <v>150</v>
      </c>
      <c r="I99" s="1" t="s">
        <v>317</v>
      </c>
      <c r="J99" s="1" t="s">
        <v>216</v>
      </c>
    </row>
    <row r="101" spans="7:10" x14ac:dyDescent="0.25">
      <c r="G101" s="1" t="s">
        <v>1</v>
      </c>
      <c r="H101" s="1" t="s">
        <v>78</v>
      </c>
      <c r="I101" s="1" t="s">
        <v>318</v>
      </c>
      <c r="J101" s="1" t="s">
        <v>151</v>
      </c>
    </row>
    <row r="102" spans="7:10" x14ac:dyDescent="0.25">
      <c r="G102" s="1" t="s">
        <v>2</v>
      </c>
      <c r="H102" s="1" t="s">
        <v>79</v>
      </c>
      <c r="I102" s="1" t="s">
        <v>319</v>
      </c>
      <c r="J102" s="1" t="s">
        <v>152</v>
      </c>
    </row>
    <row r="103" spans="7:10" x14ac:dyDescent="0.25">
      <c r="G103" s="1" t="s">
        <v>3</v>
      </c>
      <c r="H103" s="1" t="s">
        <v>80</v>
      </c>
      <c r="I103" s="1" t="s">
        <v>320</v>
      </c>
      <c r="J103" s="1" t="s">
        <v>153</v>
      </c>
    </row>
    <row r="104" spans="7:10" x14ac:dyDescent="0.25">
      <c r="G104" s="1" t="s">
        <v>4</v>
      </c>
      <c r="H104" s="1" t="s">
        <v>81</v>
      </c>
      <c r="I104" s="1" t="s">
        <v>321</v>
      </c>
      <c r="J104" s="1" t="s">
        <v>4</v>
      </c>
    </row>
    <row r="105" spans="7:10" x14ac:dyDescent="0.25">
      <c r="G105" s="1" t="s">
        <v>5</v>
      </c>
      <c r="H105" s="1" t="s">
        <v>5</v>
      </c>
      <c r="I105" s="1" t="s">
        <v>322</v>
      </c>
      <c r="J105" s="1" t="s">
        <v>154</v>
      </c>
    </row>
    <row r="106" spans="7:10" x14ac:dyDescent="0.25">
      <c r="G106" s="1" t="s">
        <v>6</v>
      </c>
      <c r="H106" s="1" t="s">
        <v>82</v>
      </c>
      <c r="I106" s="1" t="s">
        <v>323</v>
      </c>
      <c r="J106" s="1" t="s">
        <v>155</v>
      </c>
    </row>
    <row r="107" spans="7:10" x14ac:dyDescent="0.25">
      <c r="G107" s="1" t="s">
        <v>7</v>
      </c>
      <c r="H107" s="1" t="s">
        <v>83</v>
      </c>
      <c r="I107" s="1" t="s">
        <v>324</v>
      </c>
      <c r="J107" s="1" t="s">
        <v>156</v>
      </c>
    </row>
    <row r="108" spans="7:10" x14ac:dyDescent="0.25">
      <c r="G108" s="1" t="s">
        <v>8</v>
      </c>
      <c r="H108" s="1" t="s">
        <v>84</v>
      </c>
      <c r="I108" s="1" t="s">
        <v>325</v>
      </c>
      <c r="J108" s="1" t="s">
        <v>8</v>
      </c>
    </row>
    <row r="109" spans="7:10" x14ac:dyDescent="0.25">
      <c r="G109" s="1" t="s">
        <v>9</v>
      </c>
      <c r="H109" s="1" t="s">
        <v>85</v>
      </c>
      <c r="I109" s="1" t="s">
        <v>326</v>
      </c>
      <c r="J109" s="1" t="s">
        <v>9</v>
      </c>
    </row>
    <row r="110" spans="7:10" x14ac:dyDescent="0.25">
      <c r="G110" s="1" t="s">
        <v>10</v>
      </c>
      <c r="H110" s="1" t="s">
        <v>86</v>
      </c>
      <c r="I110" s="1" t="s">
        <v>327</v>
      </c>
      <c r="J110" s="1" t="s">
        <v>157</v>
      </c>
    </row>
    <row r="111" spans="7:10" x14ac:dyDescent="0.25">
      <c r="G111" s="1" t="s">
        <v>11</v>
      </c>
      <c r="H111" s="1" t="s">
        <v>87</v>
      </c>
      <c r="I111" s="1" t="s">
        <v>87</v>
      </c>
      <c r="J111" s="1" t="s">
        <v>11</v>
      </c>
    </row>
    <row r="112" spans="7:10" x14ac:dyDescent="0.25">
      <c r="G112" s="1" t="s">
        <v>12</v>
      </c>
      <c r="H112" s="1" t="s">
        <v>88</v>
      </c>
      <c r="I112" s="1" t="s">
        <v>328</v>
      </c>
      <c r="J112" s="1" t="s">
        <v>158</v>
      </c>
    </row>
    <row r="113" spans="7:10" x14ac:dyDescent="0.25">
      <c r="G113" s="1" t="s">
        <v>39</v>
      </c>
      <c r="H113" s="1" t="s">
        <v>114</v>
      </c>
      <c r="I113" s="1" t="s">
        <v>329</v>
      </c>
      <c r="J113" s="1" t="s">
        <v>184</v>
      </c>
    </row>
    <row r="114" spans="7:10" x14ac:dyDescent="0.25">
      <c r="G114" s="1" t="s">
        <v>40</v>
      </c>
      <c r="H114" s="1" t="s">
        <v>115</v>
      </c>
      <c r="I114" s="1" t="s">
        <v>330</v>
      </c>
      <c r="J114" s="1" t="s">
        <v>185</v>
      </c>
    </row>
    <row r="115" spans="7:10" x14ac:dyDescent="0.25">
      <c r="G115" s="1" t="s">
        <v>41</v>
      </c>
      <c r="H115" s="1" t="s">
        <v>116</v>
      </c>
      <c r="I115" s="1" t="s">
        <v>331</v>
      </c>
      <c r="J115" s="1" t="s">
        <v>186</v>
      </c>
    </row>
    <row r="116" spans="7:10" x14ac:dyDescent="0.25">
      <c r="G116" s="1" t="s">
        <v>42</v>
      </c>
      <c r="H116" s="1" t="s">
        <v>117</v>
      </c>
      <c r="I116" s="1" t="s">
        <v>332</v>
      </c>
      <c r="J116" s="1" t="s">
        <v>187</v>
      </c>
    </row>
    <row r="118" spans="7:10" x14ac:dyDescent="0.25">
      <c r="G118" s="1" t="s">
        <v>335</v>
      </c>
      <c r="H118" s="1" t="s">
        <v>336</v>
      </c>
      <c r="I118" s="1" t="s">
        <v>333</v>
      </c>
      <c r="J118" s="1" t="s">
        <v>334</v>
      </c>
    </row>
    <row r="119" spans="7:10" x14ac:dyDescent="0.25">
      <c r="G119" s="1" t="s">
        <v>346</v>
      </c>
      <c r="H119" s="1" t="s">
        <v>347</v>
      </c>
      <c r="I119" s="1" t="s">
        <v>348</v>
      </c>
      <c r="J119" s="1" t="s">
        <v>349</v>
      </c>
    </row>
    <row r="120" spans="7:10" x14ac:dyDescent="0.25">
      <c r="G120" s="1" t="s">
        <v>350</v>
      </c>
      <c r="H120" s="1" t="s">
        <v>351</v>
      </c>
      <c r="I120" s="1" t="s">
        <v>353</v>
      </c>
      <c r="J120" s="1" t="s">
        <v>352</v>
      </c>
    </row>
  </sheetData>
  <pageMargins left="0.7" right="0.7" top="0.78740157499999996" bottom="0.78740157499999996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Intro</vt:lpstr>
      <vt:lpstr>Financing</vt:lpstr>
      <vt:lpstr>Debt</vt:lpstr>
      <vt:lpstr>Financial_breakdown</vt:lpstr>
      <vt:lpstr>Debt!Druckbereich</vt:lpstr>
      <vt:lpstr>Financing!Druckbereich</vt:lpstr>
      <vt:lpstr>Debt!Drucktitel</vt:lpstr>
      <vt:lpstr>Financial_breakdown!Drucktitel</vt:lpstr>
      <vt:lpstr>Financing!Drucktitel</vt:lpstr>
    </vt:vector>
  </TitlesOfParts>
  <Company>GSEFD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EFV</dc:creator>
  <cp:lastModifiedBy>Brülhart Adrian EFV</cp:lastModifiedBy>
  <cp:lastPrinted>2017-05-17T14:32:08Z</cp:lastPrinted>
  <dcterms:created xsi:type="dcterms:W3CDTF">2006-09-05T09:10:20Z</dcterms:created>
  <dcterms:modified xsi:type="dcterms:W3CDTF">2020-11-19T08:02:59Z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-664742816</vt:i4>
  </property>
  <property fmtid="{D5CDD505-2E9C-101B-9397-08002B2CF9AE}" pid="3" name="_EmailSubject">
    <vt:lpwstr>SDDS-Daten per 31.03.2009</vt:lpwstr>
  </property>
  <property fmtid="{D5CDD505-2E9C-101B-9397-08002B2CF9AE}" pid="4" name="_AuthorEmail">
    <vt:lpwstr>Beat.Goetschi@efv.admin.ch</vt:lpwstr>
  </property>
  <property fmtid="{D5CDD505-2E9C-101B-9397-08002B2CF9AE}" pid="5" name="_AuthorEmailDisplayName">
    <vt:lpwstr>Goetschi Beat EFV</vt:lpwstr>
  </property>
  <property fmtid="{D5CDD505-2E9C-101B-9397-08002B2CF9AE}" pid="6" name="_PreviousAdHocReviewCycleID">
    <vt:i4>-1099087652</vt:i4>
  </property>
  <property fmtid="{D5CDD505-2E9C-101B-9397-08002B2CF9AE}" pid="7" name="_ReviewingToolsShownOnce">
    <vt:lpwstr/>
  </property>
  <property fmtid="{D5CDD505-2E9C-101B-9397-08002B2CF9AE}" pid="8" name="BExAnalyzer_OldName">
    <vt:lpwstr>SDDS-Daten_2016_05.xlsx</vt:lpwstr>
  </property>
</Properties>
</file>