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RA\"/>
    </mc:Choice>
  </mc:AlternateContent>
  <xr:revisionPtr revIDLastSave="0" documentId="8_{3D82710E-9EB2-4305-AA38-CB6A2DE09683}" xr6:coauthVersionLast="47" xr6:coauthVersionMax="47" xr10:uidLastSave="{00000000-0000-0000-0000-000000000000}"/>
  <bookViews>
    <workbookView xWindow="-110" yWindow="-110" windowWidth="38620" windowHeight="21100" tabRatio="783" firstSheet="2" activeTab="5" xr2:uid="{4BE276C8-287E-4B68-8117-1E45AECA5E69}"/>
  </bookViews>
  <sheets>
    <sheet name="Natürliche_Personen" sheetId="4" r:id="rId1"/>
    <sheet name="Quellenbesteuerte_Einkommen" sheetId="6" r:id="rId2"/>
    <sheet name="Vermögen_natürliche_Personen" sheetId="5" r:id="rId3"/>
    <sheet name="Juristische Personen" sheetId="1" r:id="rId4"/>
    <sheet name="Steuerrepartitionen" sheetId="7" r:id="rId5"/>
    <sheet name="ASG_Total" sheetId="2" r:id="rId6"/>
    <sheet name="ASG_Total_pro_Einwohner" sheetId="8" r:id="rId7"/>
  </sheets>
  <definedNames>
    <definedName name="_xlnm.Print_Titles" localSheetId="3">'Juristische Personen'!$A:$B</definedName>
    <definedName name="_xlnm.Print_Titles" localSheetId="0">Natürliche_Personen!$A:$B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J7" i="4"/>
  <c r="C7" i="2" s="1"/>
  <c r="D7" i="2"/>
  <c r="E7" i="5"/>
  <c r="E7" i="2" s="1"/>
  <c r="F8" i="2"/>
  <c r="F33" i="2" s="1"/>
  <c r="F33" i="8" s="1"/>
  <c r="J8" i="4"/>
  <c r="C8" i="2"/>
  <c r="H8" i="2" s="1"/>
  <c r="H8" i="8" s="1"/>
  <c r="D8" i="2"/>
  <c r="E8" i="5"/>
  <c r="E8" i="2"/>
  <c r="F9" i="2"/>
  <c r="J9" i="4"/>
  <c r="C9" i="2" s="1"/>
  <c r="D9" i="2"/>
  <c r="D33" i="2" s="1"/>
  <c r="D33" i="8" s="1"/>
  <c r="E9" i="5"/>
  <c r="E9" i="2"/>
  <c r="F10" i="2"/>
  <c r="J10" i="4"/>
  <c r="C10" i="2"/>
  <c r="D10" i="2"/>
  <c r="E10" i="5"/>
  <c r="E10" i="2" s="1"/>
  <c r="E10" i="8" s="1"/>
  <c r="F11" i="2"/>
  <c r="J11" i="4"/>
  <c r="C11" i="2"/>
  <c r="H11" i="2" s="1"/>
  <c r="H11" i="8" s="1"/>
  <c r="D11" i="2"/>
  <c r="E11" i="5"/>
  <c r="E11" i="2"/>
  <c r="E11" i="8" s="1"/>
  <c r="F12" i="2"/>
  <c r="J12" i="4"/>
  <c r="C12" i="2" s="1"/>
  <c r="D12" i="2"/>
  <c r="E12" i="5"/>
  <c r="E12" i="2" s="1"/>
  <c r="E12" i="8" s="1"/>
  <c r="F13" i="2"/>
  <c r="J13" i="4"/>
  <c r="C13" i="2"/>
  <c r="H13" i="2" s="1"/>
  <c r="H13" i="8" s="1"/>
  <c r="D13" i="2"/>
  <c r="E13" i="5"/>
  <c r="E13" i="2"/>
  <c r="F14" i="2"/>
  <c r="F14" i="8" s="1"/>
  <c r="J14" i="4"/>
  <c r="C14" i="2"/>
  <c r="D14" i="2"/>
  <c r="D14" i="8" s="1"/>
  <c r="E14" i="5"/>
  <c r="E14" i="2"/>
  <c r="F15" i="2"/>
  <c r="J15" i="4"/>
  <c r="C15" i="2" s="1"/>
  <c r="D15" i="2"/>
  <c r="E15" i="5"/>
  <c r="E15" i="2" s="1"/>
  <c r="E15" i="8" s="1"/>
  <c r="F16" i="2"/>
  <c r="J16" i="4"/>
  <c r="C16" i="2"/>
  <c r="H16" i="2" s="1"/>
  <c r="H16" i="8" s="1"/>
  <c r="D16" i="2"/>
  <c r="E16" i="5"/>
  <c r="E16" i="2"/>
  <c r="E16" i="8" s="1"/>
  <c r="F17" i="2"/>
  <c r="J17" i="4"/>
  <c r="C17" i="2" s="1"/>
  <c r="D17" i="2"/>
  <c r="D17" i="8" s="1"/>
  <c r="E17" i="5"/>
  <c r="E17" i="2"/>
  <c r="F18" i="2"/>
  <c r="J18" i="4"/>
  <c r="C18" i="2"/>
  <c r="D18" i="2"/>
  <c r="E18" i="5"/>
  <c r="E18" i="2" s="1"/>
  <c r="E18" i="8" s="1"/>
  <c r="F19" i="2"/>
  <c r="F19" i="8" s="1"/>
  <c r="J19" i="4"/>
  <c r="C19" i="2" s="1"/>
  <c r="D19" i="2"/>
  <c r="E19" i="5"/>
  <c r="E19" i="2"/>
  <c r="E19" i="8" s="1"/>
  <c r="F20" i="2"/>
  <c r="J20" i="4"/>
  <c r="C20" i="2" s="1"/>
  <c r="D20" i="2"/>
  <c r="E20" i="5"/>
  <c r="E20" i="2" s="1"/>
  <c r="E20" i="8" s="1"/>
  <c r="F21" i="2"/>
  <c r="J21" i="4"/>
  <c r="C21" i="2"/>
  <c r="H21" i="2" s="1"/>
  <c r="H21" i="8" s="1"/>
  <c r="D21" i="2"/>
  <c r="E21" i="5"/>
  <c r="E21" i="2"/>
  <c r="F22" i="2"/>
  <c r="F22" i="8" s="1"/>
  <c r="J22" i="4"/>
  <c r="C22" i="2"/>
  <c r="D22" i="2"/>
  <c r="D22" i="8" s="1"/>
  <c r="E22" i="5"/>
  <c r="E22" i="2"/>
  <c r="F23" i="2"/>
  <c r="J23" i="4"/>
  <c r="C23" i="2" s="1"/>
  <c r="D23" i="2"/>
  <c r="E23" i="5"/>
  <c r="E23" i="2" s="1"/>
  <c r="E23" i="8" s="1"/>
  <c r="F24" i="2"/>
  <c r="J24" i="4"/>
  <c r="C24" i="2"/>
  <c r="H24" i="2" s="1"/>
  <c r="H24" i="8" s="1"/>
  <c r="D24" i="2"/>
  <c r="E24" i="5"/>
  <c r="E24" i="2"/>
  <c r="E24" i="8" s="1"/>
  <c r="F25" i="2"/>
  <c r="J25" i="4"/>
  <c r="C25" i="2" s="1"/>
  <c r="D25" i="2"/>
  <c r="D25" i="8" s="1"/>
  <c r="E25" i="5"/>
  <c r="E25" i="2"/>
  <c r="F26" i="2"/>
  <c r="J26" i="4"/>
  <c r="C26" i="2"/>
  <c r="H26" i="2" s="1"/>
  <c r="H26" i="8" s="1"/>
  <c r="D26" i="2"/>
  <c r="E26" i="5"/>
  <c r="E26" i="2" s="1"/>
  <c r="E26" i="8" s="1"/>
  <c r="F27" i="2"/>
  <c r="F27" i="8" s="1"/>
  <c r="C27" i="2"/>
  <c r="D27" i="2"/>
  <c r="E27" i="5"/>
  <c r="E27" i="2" s="1"/>
  <c r="F28" i="2"/>
  <c r="C28" i="2"/>
  <c r="D28" i="2"/>
  <c r="D28" i="8" s="1"/>
  <c r="E28" i="5"/>
  <c r="E28" i="2"/>
  <c r="F29" i="2"/>
  <c r="C29" i="2"/>
  <c r="C29" i="8" s="1"/>
  <c r="D29" i="2"/>
  <c r="E29" i="5"/>
  <c r="E29" i="2"/>
  <c r="F30" i="2"/>
  <c r="J30" i="4"/>
  <c r="C30" i="2" s="1"/>
  <c r="D30" i="2"/>
  <c r="D30" i="8" s="1"/>
  <c r="E30" i="5"/>
  <c r="E30" i="2"/>
  <c r="F31" i="2"/>
  <c r="J31" i="4"/>
  <c r="C31" i="2"/>
  <c r="H31" i="2" s="1"/>
  <c r="H31" i="8" s="1"/>
  <c r="D31" i="2"/>
  <c r="E31" i="5"/>
  <c r="E31" i="2" s="1"/>
  <c r="E31" i="8" s="1"/>
  <c r="F32" i="2"/>
  <c r="J32" i="4"/>
  <c r="C32" i="2"/>
  <c r="D32" i="2"/>
  <c r="H32" i="2" s="1"/>
  <c r="H32" i="8" s="1"/>
  <c r="E32" i="5"/>
  <c r="E32" i="2"/>
  <c r="E32" i="8" s="1"/>
  <c r="I7" i="7"/>
  <c r="I33" i="7" s="1"/>
  <c r="I12" i="7"/>
  <c r="I15" i="7"/>
  <c r="I20" i="7"/>
  <c r="I23" i="7"/>
  <c r="I28" i="7"/>
  <c r="I31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1" i="1"/>
  <c r="L31" i="1"/>
  <c r="P31" i="1"/>
  <c r="E31" i="7"/>
  <c r="H32" i="1"/>
  <c r="L32" i="1"/>
  <c r="P32" i="1"/>
  <c r="E32" i="7"/>
  <c r="I32" i="7" s="1"/>
  <c r="H9" i="1"/>
  <c r="L9" i="1"/>
  <c r="P9" i="1"/>
  <c r="E9" i="7"/>
  <c r="I9" i="7" s="1"/>
  <c r="H10" i="1"/>
  <c r="L10" i="1"/>
  <c r="P10" i="1"/>
  <c r="E10" i="7"/>
  <c r="I10" i="7" s="1"/>
  <c r="H11" i="1"/>
  <c r="L11" i="1"/>
  <c r="P11" i="1"/>
  <c r="E11" i="7"/>
  <c r="I11" i="7" s="1"/>
  <c r="H12" i="1"/>
  <c r="L12" i="1"/>
  <c r="P12" i="1"/>
  <c r="E12" i="7"/>
  <c r="H13" i="1"/>
  <c r="L13" i="1"/>
  <c r="P13" i="1"/>
  <c r="E13" i="7"/>
  <c r="I13" i="7" s="1"/>
  <c r="H14" i="1"/>
  <c r="L14" i="1"/>
  <c r="P14" i="1"/>
  <c r="E14" i="7"/>
  <c r="I14" i="7" s="1"/>
  <c r="H15" i="1"/>
  <c r="L15" i="1"/>
  <c r="P15" i="1"/>
  <c r="E15" i="7"/>
  <c r="H16" i="1"/>
  <c r="L16" i="1"/>
  <c r="P16" i="1"/>
  <c r="E16" i="7"/>
  <c r="I16" i="7" s="1"/>
  <c r="H17" i="1"/>
  <c r="L17" i="1"/>
  <c r="P17" i="1"/>
  <c r="E17" i="7"/>
  <c r="I17" i="7" s="1"/>
  <c r="H18" i="1"/>
  <c r="L18" i="1"/>
  <c r="P18" i="1"/>
  <c r="E18" i="7"/>
  <c r="I18" i="7" s="1"/>
  <c r="H19" i="1"/>
  <c r="L19" i="1"/>
  <c r="P19" i="1"/>
  <c r="E19" i="7"/>
  <c r="I19" i="7" s="1"/>
  <c r="H20" i="1"/>
  <c r="L20" i="1"/>
  <c r="P20" i="1"/>
  <c r="E20" i="7"/>
  <c r="H21" i="1"/>
  <c r="L21" i="1"/>
  <c r="P21" i="1"/>
  <c r="E21" i="7"/>
  <c r="I21" i="7" s="1"/>
  <c r="H22" i="1"/>
  <c r="L22" i="1"/>
  <c r="P22" i="1"/>
  <c r="E22" i="7"/>
  <c r="I22" i="7" s="1"/>
  <c r="H23" i="1"/>
  <c r="L23" i="1"/>
  <c r="P23" i="1"/>
  <c r="E23" i="7"/>
  <c r="H24" i="1"/>
  <c r="L24" i="1"/>
  <c r="P24" i="1"/>
  <c r="E24" i="7"/>
  <c r="I24" i="7" s="1"/>
  <c r="H25" i="1"/>
  <c r="L25" i="1"/>
  <c r="P25" i="1"/>
  <c r="E25" i="7"/>
  <c r="I25" i="7" s="1"/>
  <c r="H26" i="1"/>
  <c r="L26" i="1"/>
  <c r="P26" i="1"/>
  <c r="E26" i="7"/>
  <c r="I26" i="7" s="1"/>
  <c r="H27" i="1"/>
  <c r="L27" i="1"/>
  <c r="P27" i="1"/>
  <c r="E27" i="7"/>
  <c r="I27" i="7" s="1"/>
  <c r="H28" i="1"/>
  <c r="L28" i="1"/>
  <c r="P28" i="1"/>
  <c r="E28" i="7"/>
  <c r="H29" i="1"/>
  <c r="L29" i="1"/>
  <c r="P29" i="1"/>
  <c r="E29" i="7"/>
  <c r="I29" i="7" s="1"/>
  <c r="H30" i="1"/>
  <c r="L30" i="1"/>
  <c r="P30" i="1"/>
  <c r="E30" i="7"/>
  <c r="I30" i="7" s="1"/>
  <c r="H8" i="1"/>
  <c r="L8" i="1"/>
  <c r="L33" i="1" s="1"/>
  <c r="P8" i="1"/>
  <c r="E8" i="7"/>
  <c r="I8" i="7" s="1"/>
  <c r="H7" i="1"/>
  <c r="H33" i="1" s="1"/>
  <c r="L7" i="1"/>
  <c r="P7" i="1"/>
  <c r="E7" i="7"/>
  <c r="E33" i="7" s="1"/>
  <c r="Q33" i="1"/>
  <c r="C35" i="1" s="1"/>
  <c r="C33" i="1"/>
  <c r="G33" i="2"/>
  <c r="G8" i="5"/>
  <c r="G9" i="5"/>
  <c r="G11" i="5"/>
  <c r="G12" i="5"/>
  <c r="G13" i="5"/>
  <c r="G14" i="5"/>
  <c r="G16" i="5"/>
  <c r="G17" i="5"/>
  <c r="G19" i="5"/>
  <c r="G20" i="5"/>
  <c r="G21" i="5"/>
  <c r="G22" i="5"/>
  <c r="G24" i="5"/>
  <c r="G25" i="5"/>
  <c r="G28" i="5"/>
  <c r="G29" i="5"/>
  <c r="G32" i="5"/>
  <c r="J33" i="4"/>
  <c r="G7" i="5"/>
  <c r="D7" i="8"/>
  <c r="F7" i="8"/>
  <c r="G7" i="8"/>
  <c r="D8" i="8"/>
  <c r="E8" i="8"/>
  <c r="F8" i="8"/>
  <c r="G8" i="8"/>
  <c r="D9" i="8"/>
  <c r="E9" i="8"/>
  <c r="F9" i="8"/>
  <c r="G9" i="8"/>
  <c r="D10" i="8"/>
  <c r="F10" i="8"/>
  <c r="G10" i="8"/>
  <c r="D11" i="8"/>
  <c r="F11" i="8"/>
  <c r="G11" i="8"/>
  <c r="D12" i="8"/>
  <c r="F12" i="8"/>
  <c r="G12" i="8"/>
  <c r="D13" i="8"/>
  <c r="E13" i="8"/>
  <c r="F13" i="8"/>
  <c r="G13" i="8"/>
  <c r="E14" i="8"/>
  <c r="G14" i="8"/>
  <c r="D15" i="8"/>
  <c r="F15" i="8"/>
  <c r="G15" i="8"/>
  <c r="D16" i="8"/>
  <c r="F16" i="8"/>
  <c r="G16" i="8"/>
  <c r="E17" i="8"/>
  <c r="F17" i="8"/>
  <c r="G17" i="8"/>
  <c r="D18" i="8"/>
  <c r="F18" i="8"/>
  <c r="G18" i="8"/>
  <c r="D19" i="8"/>
  <c r="G19" i="8"/>
  <c r="D20" i="8"/>
  <c r="F20" i="8"/>
  <c r="G20" i="8"/>
  <c r="D21" i="8"/>
  <c r="E21" i="8"/>
  <c r="F21" i="8"/>
  <c r="G21" i="8"/>
  <c r="E22" i="8"/>
  <c r="G22" i="8"/>
  <c r="D23" i="8"/>
  <c r="F23" i="8"/>
  <c r="G23" i="8"/>
  <c r="D24" i="8"/>
  <c r="F24" i="8"/>
  <c r="G24" i="8"/>
  <c r="E25" i="8"/>
  <c r="F25" i="8"/>
  <c r="G25" i="8"/>
  <c r="D26" i="8"/>
  <c r="F26" i="8"/>
  <c r="G26" i="8"/>
  <c r="D27" i="8"/>
  <c r="G27" i="8"/>
  <c r="E28" i="8"/>
  <c r="F28" i="8"/>
  <c r="G28" i="8"/>
  <c r="D29" i="8"/>
  <c r="E29" i="8"/>
  <c r="F29" i="8"/>
  <c r="G29" i="8"/>
  <c r="E30" i="8"/>
  <c r="F30" i="8"/>
  <c r="G30" i="8"/>
  <c r="D31" i="8"/>
  <c r="F31" i="8"/>
  <c r="G31" i="8"/>
  <c r="F32" i="8"/>
  <c r="G32" i="8"/>
  <c r="I33" i="8"/>
  <c r="G33" i="8" s="1"/>
  <c r="C10" i="8"/>
  <c r="C11" i="8"/>
  <c r="C14" i="8"/>
  <c r="C18" i="8"/>
  <c r="C22" i="8"/>
  <c r="C26" i="8"/>
  <c r="C27" i="8"/>
  <c r="C28" i="8"/>
  <c r="C31" i="8"/>
  <c r="C32" i="8"/>
  <c r="P33" i="1"/>
  <c r="N33" i="1"/>
  <c r="M33" i="1"/>
  <c r="J33" i="1"/>
  <c r="I33" i="1"/>
  <c r="E33" i="1"/>
  <c r="G33" i="7"/>
  <c r="H33" i="7" s="1"/>
  <c r="F33" i="7"/>
  <c r="D33" i="7"/>
  <c r="C33" i="7"/>
  <c r="D33" i="1"/>
  <c r="D33" i="4"/>
  <c r="C33" i="6"/>
  <c r="C33" i="5"/>
  <c r="I33" i="4"/>
  <c r="H33" i="4"/>
  <c r="G33" i="4"/>
  <c r="C33" i="4"/>
  <c r="F33" i="4"/>
  <c r="F33" i="1"/>
  <c r="H17" i="2" l="1"/>
  <c r="H17" i="8" s="1"/>
  <c r="C17" i="8"/>
  <c r="C19" i="8"/>
  <c r="H19" i="2"/>
  <c r="H19" i="8" s="1"/>
  <c r="C30" i="8"/>
  <c r="H30" i="2"/>
  <c r="H30" i="8" s="1"/>
  <c r="H25" i="2"/>
  <c r="H25" i="8" s="1"/>
  <c r="C25" i="8"/>
  <c r="C23" i="8"/>
  <c r="H23" i="2"/>
  <c r="H23" i="8" s="1"/>
  <c r="H20" i="2"/>
  <c r="H20" i="8" s="1"/>
  <c r="C20" i="8"/>
  <c r="C15" i="8"/>
  <c r="H15" i="2"/>
  <c r="H15" i="8" s="1"/>
  <c r="H18" i="2"/>
  <c r="H18" i="8" s="1"/>
  <c r="H12" i="2"/>
  <c r="H12" i="8" s="1"/>
  <c r="C12" i="8"/>
  <c r="H9" i="2"/>
  <c r="H9" i="8" s="1"/>
  <c r="C9" i="8"/>
  <c r="E33" i="2"/>
  <c r="E33" i="8" s="1"/>
  <c r="E7" i="8"/>
  <c r="E27" i="8"/>
  <c r="H27" i="2"/>
  <c r="H27" i="8" s="1"/>
  <c r="H10" i="2"/>
  <c r="H10" i="8" s="1"/>
  <c r="H7" i="2"/>
  <c r="C33" i="2"/>
  <c r="C33" i="8" s="1"/>
  <c r="C7" i="8"/>
  <c r="G31" i="5"/>
  <c r="G23" i="5"/>
  <c r="G15" i="5"/>
  <c r="H28" i="2"/>
  <c r="H28" i="8" s="1"/>
  <c r="G30" i="5"/>
  <c r="H22" i="2"/>
  <c r="H22" i="8" s="1"/>
  <c r="H14" i="2"/>
  <c r="H14" i="8" s="1"/>
  <c r="C24" i="8"/>
  <c r="C16" i="8"/>
  <c r="C8" i="8"/>
  <c r="H29" i="2"/>
  <c r="H29" i="8" s="1"/>
  <c r="G27" i="5"/>
  <c r="C21" i="8"/>
  <c r="C13" i="8"/>
  <c r="D32" i="8"/>
  <c r="E33" i="5"/>
  <c r="G33" i="5" s="1"/>
  <c r="G26" i="5"/>
  <c r="G18" i="5"/>
  <c r="G10" i="5"/>
  <c r="H33" i="2" l="1"/>
  <c r="H33" i="8" s="1"/>
  <c r="H7" i="8"/>
</calcChain>
</file>

<file path=xl/sharedStrings.xml><?xml version="1.0" encoding="utf-8"?>
<sst xmlns="http://schemas.openxmlformats.org/spreadsheetml/2006/main" count="389" uniqueCount="116">
  <si>
    <t>Datenquelle</t>
  </si>
  <si>
    <t>Einheit</t>
  </si>
  <si>
    <t>1'000 Franken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</si>
  <si>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</si>
  <si>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</si>
  <si>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</si>
  <si>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</si>
  <si>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</si>
  <si>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</si>
  <si>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</si>
  <si>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</si>
  <si>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</si>
  <si>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</si>
  <si>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</si>
  <si>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</si>
  <si>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</si>
  <si>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</si>
  <si>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</si>
  <si>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</si>
  <si>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</si>
  <si>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</si>
  <si>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</si>
  <si>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</si>
  <si>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</si>
  <si>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</si>
  <si>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</si>
  <si>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</si>
  <si>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Genève</t>
  </si>
  <si>
    <t>Jura</t>
  </si>
  <si>
    <t>Total</t>
  </si>
  <si>
    <t>A</t>
  </si>
  <si>
    <t>B</t>
  </si>
  <si>
    <t>Spalte</t>
  </si>
  <si>
    <t>C</t>
  </si>
  <si>
    <t>Formel</t>
  </si>
  <si>
    <t>D</t>
  </si>
  <si>
    <t>E</t>
  </si>
  <si>
    <t>F</t>
  </si>
  <si>
    <t>Franken</t>
  </si>
  <si>
    <t>G</t>
  </si>
  <si>
    <t>Geschätzter massgebender Gewinn der juristischen Personen</t>
  </si>
  <si>
    <t>H</t>
  </si>
  <si>
    <t>I</t>
  </si>
  <si>
    <t>Anzahl Steuerpflichtige insgesamt</t>
  </si>
  <si>
    <t>ESTV; Statistik der direkten Bundessteuer</t>
  </si>
  <si>
    <t>Steuerbares Einkommen insgesamt</t>
  </si>
  <si>
    <t>DBG Art. 214 Abs. 2 und 3</t>
  </si>
  <si>
    <t>Massgebendes Mindesteinkommen pro Steuerpflichtigen</t>
  </si>
  <si>
    <t>Anzahl Steuerpflichtige mit steuerbarem Einkommen tiefer als das massgebende Mindesteinkommen</t>
  </si>
  <si>
    <t>Steuerebares Einkommen der Steuerpflichtigen mit steuerbarem Einkommen tiefer als das massgebende Mindesteinkommen</t>
  </si>
  <si>
    <t>Steuerebares Einkommen der Steuerpflichtigen mit steuerbarem Einkommen grösser oder gleich dem massgebenden Mindesteinkommen</t>
  </si>
  <si>
    <t>in 1'000 Franken</t>
  </si>
  <si>
    <t>Faktor Alpha</t>
  </si>
  <si>
    <t>EFV-Arbeitspapier "Die Wertsteigerung des Reinvermögens im Ressourcenpotenzial des neuen Finanzausgleichs"</t>
  </si>
  <si>
    <t>Geschätztes massgebendes Vermögen</t>
  </si>
  <si>
    <t>ESTV; Statistik der direkten Bundessteuer gemäss Detailspezifikation der ESTV vom 18. März 2003</t>
  </si>
  <si>
    <t>Geschätztes massgebendes quellenbesteuertes Einkommen</t>
  </si>
  <si>
    <t>Massgebendes Einkommen der natürlichen Personen</t>
  </si>
  <si>
    <t>ASG</t>
  </si>
  <si>
    <t>H =G - (C/1000* F)</t>
  </si>
  <si>
    <t>Massgebendes quellenbesteuertes Einkommen</t>
  </si>
  <si>
    <t>Massgebendes Vermögen</t>
  </si>
  <si>
    <t>Reinvermögen</t>
  </si>
  <si>
    <t>ESTV; Statistik NFA gemäss Detailspezifikation der ESTV vom 18. März 2003</t>
  </si>
  <si>
    <t>Ordentlich besteuerte Unternehmen</t>
  </si>
  <si>
    <t>Holdinggesellschaften</t>
  </si>
  <si>
    <t>Domizilgesellschaften</t>
  </si>
  <si>
    <t>Gemischte Gesellschaften</t>
  </si>
  <si>
    <t>Faktor Beta</t>
  </si>
  <si>
    <t>Provisorisch veranlagte Gesellschaften mit besonderem Steuerstatus</t>
  </si>
  <si>
    <t>Massgebender Gewinn der juristischen Personen</t>
  </si>
  <si>
    <t>Massgebende Steuerrepartitionen</t>
  </si>
  <si>
    <t>C = B * A</t>
  </si>
  <si>
    <t>ESTV; Statistik NFA gemäss Detailspezifikation der ESTV vom 18. März 2004</t>
  </si>
  <si>
    <t>Zu Gunsten
anderer
Kantone</t>
  </si>
  <si>
    <t>Erhalten von
anderen
Kantonen</t>
  </si>
  <si>
    <t>Saldo</t>
  </si>
  <si>
    <t>C=B-A</t>
  </si>
  <si>
    <t>ESTV</t>
  </si>
  <si>
    <t>Steueraufkommen DBSt (= Ablieferungen an die ESTV)</t>
  </si>
  <si>
    <t>Tabellen "Natürliche_Personen"; "Quellenbesteuerte_Einkommen"; "Juristische Personen"</t>
  </si>
  <si>
    <t>F=E/D</t>
  </si>
  <si>
    <t>G=F*C</t>
  </si>
  <si>
    <t>Gewinn aus der Schweiz</t>
  </si>
  <si>
    <t>Gewinn aus dem Ausland</t>
  </si>
  <si>
    <t>Massgebender Gewinn</t>
  </si>
  <si>
    <t>F=C+E*D</t>
  </si>
  <si>
    <t>J</t>
  </si>
  <si>
    <t>J=G+I*H</t>
  </si>
  <si>
    <t>K</t>
  </si>
  <si>
    <t>L</t>
  </si>
  <si>
    <t>M</t>
  </si>
  <si>
    <t>N</t>
  </si>
  <si>
    <t>O</t>
  </si>
  <si>
    <t>N=K+L*M</t>
  </si>
  <si>
    <t>O=A+B+F+J+N</t>
  </si>
  <si>
    <t>Massgebende Steuerbemessungs-grundlage DBSt</t>
  </si>
  <si>
    <t>Mittlere Wohnbevölkerung</t>
  </si>
  <si>
    <t>Franken pro Einwohner</t>
  </si>
  <si>
    <t>Massgebendes Vermögen in Prozent des massgebenden Einkommens</t>
  </si>
  <si>
    <t>Prozent</t>
  </si>
  <si>
    <t>Gewichtungs-faktor</t>
  </si>
  <si>
    <t>Anzahl Steuerpflichtige mit steuerbarem Einkommen höher als das massgebende Mindesteinkommen</t>
  </si>
  <si>
    <t>MP_Holding</t>
  </si>
  <si>
    <t>ASG Total</t>
  </si>
  <si>
    <t>Ticino *</t>
  </si>
  <si>
    <t>Vaud *</t>
  </si>
  <si>
    <t>Valais *</t>
  </si>
  <si>
    <t>* Geschätzte Werte</t>
  </si>
  <si>
    <t>ASG 2001 pro Einwohner</t>
  </si>
  <si>
    <t>ASG 2001</t>
  </si>
  <si>
    <t>Steuerrepartitionen 2001</t>
  </si>
  <si>
    <t>Juristische Personen 2001</t>
  </si>
  <si>
    <t>Vermögen 2001</t>
  </si>
  <si>
    <t>Quellenbesteuerte Einkommen 2001</t>
  </si>
  <si>
    <t>Natürliche Personen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</si>
</sst>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0.0%"/>
    <numFmt numFmtId="172" formatCode="#,##0.000"/>
    <numFmt numFmtId="174" formatCode="#,##0\ "/>
    <numFmt numFmtId="175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1" xfId="0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172" fontId="0" fillId="0" borderId="1" xfId="0" applyNumberFormat="1" applyBorder="1"/>
    <xf numFmtId="3" fontId="0" fillId="0" borderId="0" xfId="0" applyNumberFormat="1"/>
    <xf numFmtId="0" fontId="3" fillId="0" borderId="1" xfId="0" applyFont="1" applyBorder="1" applyAlignment="1">
      <alignment horizontal="left"/>
    </xf>
    <xf numFmtId="0" fontId="4" fillId="0" borderId="0" xfId="0" applyFont="1"/>
    <xf numFmtId="3" fontId="5" fillId="0" borderId="1" xfId="0" applyNumberFormat="1" applyFont="1" applyBorder="1"/>
    <xf numFmtId="1" fontId="0" fillId="0" borderId="0" xfId="0" applyNumberFormat="1"/>
    <xf numFmtId="1" fontId="1" fillId="0" borderId="0" xfId="0" applyNumberFormat="1" applyFont="1"/>
    <xf numFmtId="174" fontId="1" fillId="0" borderId="2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175" fontId="0" fillId="0" borderId="1" xfId="0" applyNumberFormat="1" applyBorder="1"/>
    <xf numFmtId="175" fontId="1" fillId="0" borderId="1" xfId="0" applyNumberFormat="1" applyFont="1" applyBorder="1"/>
    <xf numFmtId="170" fontId="0" fillId="0" borderId="1" xfId="0" applyNumberFormat="1" applyBorder="1"/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70" fontId="1" fillId="0" borderId="1" xfId="0" applyNumberFormat="1" applyFont="1" applyBorder="1"/>
    <xf numFmtId="170" fontId="0" fillId="0" borderId="0" xfId="0" applyNumberFormat="1"/>
    <xf numFmtId="3" fontId="6" fillId="0" borderId="1" xfId="0" applyNumberFormat="1" applyFont="1" applyBorder="1"/>
    <xf numFmtId="0" fontId="1" fillId="0" borderId="3" xfId="0" applyFont="1" applyFill="1" applyBorder="1"/>
    <xf numFmtId="3" fontId="6" fillId="2" borderId="1" xfId="0" applyNumberFormat="1" applyFont="1" applyFill="1" applyBorder="1"/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E0C8-4131-49A9-A6DB-340BF6F6AC12}">
  <dimension ref="A1:L34"/>
  <sheetViews>
    <sheetView topLeftCell="A2" zoomScale="90" workbookViewId="0">
      <selection activeCell="B3" sqref="B3"/>
    </sheetView>
  </sheetViews>
  <sheetFormatPr baseColWidth="10" defaultRowHeight="12.5" x14ac:dyDescent="0.25"/>
  <cols>
    <col min="1" max="1" width="4.7265625" customWidth="1"/>
    <col min="2" max="2" width="21" customWidth="1"/>
    <col min="3" max="5" width="18.453125" customWidth="1"/>
    <col min="6" max="6" width="23.453125" customWidth="1"/>
    <col min="7" max="7" width="24" customWidth="1"/>
    <col min="8" max="8" width="22.26953125" customWidth="1"/>
    <col min="9" max="9" width="22.54296875" customWidth="1"/>
    <col min="10" max="10" width="20.7265625" customWidth="1"/>
  </cols>
  <sheetData>
    <row r="1" spans="1:12" ht="12.75" customHeight="1" x14ac:dyDescent="0.35">
      <c r="B1" s="15"/>
    </row>
    <row r="2" spans="1:12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  <c r="J2" s="4" t="s">
        <v>41</v>
      </c>
    </row>
    <row r="3" spans="1:12" ht="13" x14ac:dyDescent="0.3">
      <c r="A3" s="2"/>
      <c r="B3" s="3" t="s">
        <v>34</v>
      </c>
      <c r="C3" s="4"/>
      <c r="D3" s="4"/>
      <c r="E3" s="4"/>
      <c r="F3" s="4"/>
      <c r="G3" s="2"/>
      <c r="H3" s="2"/>
      <c r="I3" s="5"/>
      <c r="J3" s="5" t="s">
        <v>59</v>
      </c>
    </row>
    <row r="4" spans="1:12" ht="91.5" x14ac:dyDescent="0.35">
      <c r="A4" s="2"/>
      <c r="B4" s="27" t="s">
        <v>115</v>
      </c>
      <c r="C4" s="6" t="s">
        <v>43</v>
      </c>
      <c r="D4" s="6" t="s">
        <v>45</v>
      </c>
      <c r="E4" s="6" t="s">
        <v>47</v>
      </c>
      <c r="F4" s="6" t="s">
        <v>48</v>
      </c>
      <c r="G4" s="6" t="s">
        <v>49</v>
      </c>
      <c r="H4" s="6" t="s">
        <v>102</v>
      </c>
      <c r="I4" s="6" t="s">
        <v>50</v>
      </c>
      <c r="J4" s="6" t="s">
        <v>57</v>
      </c>
    </row>
    <row r="5" spans="1:12" ht="63" customHeight="1" x14ac:dyDescent="0.3">
      <c r="A5" s="2"/>
      <c r="B5" s="3" t="s">
        <v>0</v>
      </c>
      <c r="C5" s="7" t="s">
        <v>44</v>
      </c>
      <c r="D5" s="7" t="s">
        <v>44</v>
      </c>
      <c r="E5" s="7" t="s">
        <v>46</v>
      </c>
      <c r="F5" s="7" t="s">
        <v>44</v>
      </c>
      <c r="G5" s="7" t="s">
        <v>44</v>
      </c>
      <c r="H5" s="7" t="s">
        <v>44</v>
      </c>
      <c r="I5" s="7" t="s">
        <v>44</v>
      </c>
      <c r="J5" s="2"/>
    </row>
    <row r="6" spans="1:12" ht="15.75" customHeight="1" x14ac:dyDescent="0.3">
      <c r="A6" s="2"/>
      <c r="B6" s="3" t="s">
        <v>1</v>
      </c>
      <c r="C6" s="2"/>
      <c r="D6" s="2" t="s">
        <v>2</v>
      </c>
      <c r="E6" s="2" t="s">
        <v>38</v>
      </c>
      <c r="F6" s="2"/>
      <c r="G6" s="2" t="s">
        <v>2</v>
      </c>
      <c r="H6" s="2"/>
      <c r="I6" s="2" t="s">
        <v>2</v>
      </c>
      <c r="J6" s="2" t="s">
        <v>2</v>
      </c>
    </row>
    <row r="7" spans="1:12" x14ac:dyDescent="0.25">
      <c r="A7" s="2">
        <v>1</v>
      </c>
      <c r="B7" s="2" t="s">
        <v>3</v>
      </c>
      <c r="C7" s="8">
        <v>738562</v>
      </c>
      <c r="D7" s="8">
        <v>45886436.899999999</v>
      </c>
      <c r="E7" s="16">
        <v>27400</v>
      </c>
      <c r="F7" s="8">
        <v>193618</v>
      </c>
      <c r="G7" s="8">
        <v>2207334.2999999998</v>
      </c>
      <c r="H7" s="8">
        <v>544944</v>
      </c>
      <c r="I7" s="8">
        <v>43679102.600000001</v>
      </c>
      <c r="J7" s="8">
        <f>I7-(E7/1000*H7)</f>
        <v>28747637</v>
      </c>
      <c r="L7" s="17"/>
    </row>
    <row r="8" spans="1:12" x14ac:dyDescent="0.25">
      <c r="A8" s="2">
        <v>2</v>
      </c>
      <c r="B8" s="2" t="s">
        <v>4</v>
      </c>
      <c r="C8" s="8">
        <v>571215</v>
      </c>
      <c r="D8" s="8">
        <v>25905744.800000001</v>
      </c>
      <c r="E8" s="16">
        <v>27400</v>
      </c>
      <c r="F8" s="8">
        <v>194979</v>
      </c>
      <c r="G8" s="8">
        <v>2019046.8</v>
      </c>
      <c r="H8" s="8">
        <v>376236</v>
      </c>
      <c r="I8" s="8">
        <v>23886698</v>
      </c>
      <c r="J8" s="8">
        <f t="shared" ref="J8:J32" si="0">I8-(E8/1000*H8)</f>
        <v>13577831.6</v>
      </c>
      <c r="L8" s="17"/>
    </row>
    <row r="9" spans="1:12" x14ac:dyDescent="0.25">
      <c r="A9" s="2">
        <v>3</v>
      </c>
      <c r="B9" s="2" t="s">
        <v>5</v>
      </c>
      <c r="C9" s="8">
        <v>195336</v>
      </c>
      <c r="D9" s="8">
        <v>9379751.3000000007</v>
      </c>
      <c r="E9" s="16">
        <v>27400</v>
      </c>
      <c r="F9" s="8">
        <v>60691</v>
      </c>
      <c r="G9" s="8">
        <v>727419.6</v>
      </c>
      <c r="H9" s="8">
        <v>134645</v>
      </c>
      <c r="I9" s="8">
        <v>8652331.7000000011</v>
      </c>
      <c r="J9" s="8">
        <f t="shared" si="0"/>
        <v>4963058.7000000011</v>
      </c>
      <c r="L9" s="17"/>
    </row>
    <row r="10" spans="1:12" x14ac:dyDescent="0.25">
      <c r="A10" s="2">
        <v>4</v>
      </c>
      <c r="B10" s="2" t="s">
        <v>6</v>
      </c>
      <c r="C10" s="8">
        <v>19521</v>
      </c>
      <c r="D10" s="8">
        <v>846751.7</v>
      </c>
      <c r="E10" s="16">
        <v>27400</v>
      </c>
      <c r="F10" s="8">
        <v>6007</v>
      </c>
      <c r="G10" s="8">
        <v>77279.100000000006</v>
      </c>
      <c r="H10" s="8">
        <v>13514</v>
      </c>
      <c r="I10" s="8">
        <v>769472.6</v>
      </c>
      <c r="J10" s="8">
        <f t="shared" si="0"/>
        <v>399189</v>
      </c>
      <c r="L10" s="17"/>
    </row>
    <row r="11" spans="1:12" x14ac:dyDescent="0.25">
      <c r="A11" s="2">
        <v>5</v>
      </c>
      <c r="B11" s="2" t="s">
        <v>7</v>
      </c>
      <c r="C11" s="8">
        <v>72506</v>
      </c>
      <c r="D11" s="8">
        <v>4869470.4000000004</v>
      </c>
      <c r="E11" s="16">
        <v>27400</v>
      </c>
      <c r="F11" s="8">
        <v>21698</v>
      </c>
      <c r="G11" s="8">
        <v>263761.40000000002</v>
      </c>
      <c r="H11" s="8">
        <v>50808</v>
      </c>
      <c r="I11" s="8">
        <v>4605709</v>
      </c>
      <c r="J11" s="8">
        <f t="shared" si="0"/>
        <v>3213569.8</v>
      </c>
      <c r="L11" s="17"/>
    </row>
    <row r="12" spans="1:12" x14ac:dyDescent="0.25">
      <c r="A12" s="2">
        <v>6</v>
      </c>
      <c r="B12" s="2" t="s">
        <v>8</v>
      </c>
      <c r="C12" s="8">
        <v>18996</v>
      </c>
      <c r="D12" s="8">
        <v>872330.9</v>
      </c>
      <c r="E12" s="16">
        <v>27400</v>
      </c>
      <c r="F12" s="8">
        <v>6705</v>
      </c>
      <c r="G12" s="8">
        <v>79528.5</v>
      </c>
      <c r="H12" s="8">
        <v>12291</v>
      </c>
      <c r="I12" s="8">
        <v>792802.4</v>
      </c>
      <c r="J12" s="8">
        <f t="shared" si="0"/>
        <v>456029.00000000006</v>
      </c>
      <c r="L12" s="17"/>
    </row>
    <row r="13" spans="1:12" x14ac:dyDescent="0.25">
      <c r="A13" s="2">
        <v>7</v>
      </c>
      <c r="B13" s="2" t="s">
        <v>9</v>
      </c>
      <c r="C13" s="8">
        <v>22073</v>
      </c>
      <c r="D13" s="8">
        <v>1423939.3</v>
      </c>
      <c r="E13" s="16">
        <v>27400</v>
      </c>
      <c r="F13" s="8">
        <v>5499</v>
      </c>
      <c r="G13" s="8">
        <v>72001.399999999994</v>
      </c>
      <c r="H13" s="8">
        <v>16574</v>
      </c>
      <c r="I13" s="8">
        <v>1351937.9</v>
      </c>
      <c r="J13" s="8">
        <f t="shared" si="0"/>
        <v>897810.29999999993</v>
      </c>
      <c r="L13" s="17"/>
    </row>
    <row r="14" spans="1:12" x14ac:dyDescent="0.25">
      <c r="A14" s="2">
        <v>8</v>
      </c>
      <c r="B14" s="2" t="s">
        <v>10</v>
      </c>
      <c r="C14" s="8">
        <v>22023</v>
      </c>
      <c r="D14" s="8">
        <v>997130</v>
      </c>
      <c r="E14" s="16">
        <v>27400</v>
      </c>
      <c r="F14" s="8">
        <v>7049</v>
      </c>
      <c r="G14" s="8">
        <v>87570.5</v>
      </c>
      <c r="H14" s="8">
        <v>14974</v>
      </c>
      <c r="I14" s="8">
        <v>909559.5</v>
      </c>
      <c r="J14" s="8">
        <f t="shared" si="0"/>
        <v>499271.9</v>
      </c>
      <c r="L14" s="17"/>
    </row>
    <row r="15" spans="1:12" x14ac:dyDescent="0.25">
      <c r="A15" s="2">
        <v>9</v>
      </c>
      <c r="B15" s="2" t="s">
        <v>11</v>
      </c>
      <c r="C15" s="8">
        <v>58125</v>
      </c>
      <c r="D15" s="8">
        <v>4481173.2</v>
      </c>
      <c r="E15" s="16">
        <v>27400</v>
      </c>
      <c r="F15" s="8">
        <v>13671</v>
      </c>
      <c r="G15" s="8">
        <v>159567</v>
      </c>
      <c r="H15" s="8">
        <v>44454</v>
      </c>
      <c r="I15" s="8">
        <v>4321606.2</v>
      </c>
      <c r="J15" s="8">
        <f t="shared" si="0"/>
        <v>3103566.6000000006</v>
      </c>
      <c r="L15" s="17"/>
    </row>
    <row r="16" spans="1:12" x14ac:dyDescent="0.25">
      <c r="A16" s="2">
        <v>10</v>
      </c>
      <c r="B16" s="2" t="s">
        <v>12</v>
      </c>
      <c r="C16" s="8">
        <v>127788</v>
      </c>
      <c r="D16" s="8">
        <v>6258015.2000000002</v>
      </c>
      <c r="E16" s="16">
        <v>27400</v>
      </c>
      <c r="F16" s="8">
        <v>37295</v>
      </c>
      <c r="G16" s="8">
        <v>496784.3</v>
      </c>
      <c r="H16" s="8">
        <v>90493</v>
      </c>
      <c r="I16" s="8">
        <v>5761230.9000000004</v>
      </c>
      <c r="J16" s="8">
        <f t="shared" si="0"/>
        <v>3281722.7000000007</v>
      </c>
      <c r="L16" s="17"/>
    </row>
    <row r="17" spans="1:12" x14ac:dyDescent="0.25">
      <c r="A17" s="2">
        <v>11</v>
      </c>
      <c r="B17" s="2" t="s">
        <v>13</v>
      </c>
      <c r="C17" s="8">
        <v>145147</v>
      </c>
      <c r="D17" s="8">
        <v>6988411.2000000002</v>
      </c>
      <c r="E17" s="16">
        <v>27400</v>
      </c>
      <c r="F17" s="8">
        <v>44150</v>
      </c>
      <c r="G17" s="8">
        <v>479318.4</v>
      </c>
      <c r="H17" s="8">
        <v>100997</v>
      </c>
      <c r="I17" s="8">
        <v>6509092.7999999998</v>
      </c>
      <c r="J17" s="8">
        <f t="shared" si="0"/>
        <v>3741775</v>
      </c>
      <c r="L17" s="17"/>
    </row>
    <row r="18" spans="1:12" x14ac:dyDescent="0.25">
      <c r="A18" s="2">
        <v>12</v>
      </c>
      <c r="B18" s="2" t="s">
        <v>14</v>
      </c>
      <c r="C18" s="8">
        <v>121415</v>
      </c>
      <c r="D18" s="8">
        <v>6605128.2000000002</v>
      </c>
      <c r="E18" s="16">
        <v>27400</v>
      </c>
      <c r="F18" s="8">
        <v>39302</v>
      </c>
      <c r="G18" s="8">
        <v>434160.1</v>
      </c>
      <c r="H18" s="8">
        <v>82113</v>
      </c>
      <c r="I18" s="8">
        <v>6170968.1000000006</v>
      </c>
      <c r="J18" s="8">
        <f t="shared" si="0"/>
        <v>3921071.9000000008</v>
      </c>
      <c r="L18" s="17"/>
    </row>
    <row r="19" spans="1:12" x14ac:dyDescent="0.25">
      <c r="A19" s="2">
        <v>13</v>
      </c>
      <c r="B19" s="2" t="s">
        <v>15</v>
      </c>
      <c r="C19" s="8">
        <v>153364</v>
      </c>
      <c r="D19" s="8">
        <v>8775197.4000000004</v>
      </c>
      <c r="E19" s="16">
        <v>27400</v>
      </c>
      <c r="F19" s="8">
        <v>41437</v>
      </c>
      <c r="G19" s="8">
        <v>400291.5</v>
      </c>
      <c r="H19" s="8">
        <v>111927</v>
      </c>
      <c r="I19" s="8">
        <v>8374905.9000000004</v>
      </c>
      <c r="J19" s="8">
        <f t="shared" si="0"/>
        <v>5308106.1000000006</v>
      </c>
      <c r="L19" s="17"/>
    </row>
    <row r="20" spans="1:12" x14ac:dyDescent="0.25">
      <c r="A20" s="2">
        <v>14</v>
      </c>
      <c r="B20" s="2" t="s">
        <v>16</v>
      </c>
      <c r="C20" s="8">
        <v>41618</v>
      </c>
      <c r="D20" s="8">
        <v>2054301.5</v>
      </c>
      <c r="E20" s="16">
        <v>27400</v>
      </c>
      <c r="F20" s="8">
        <v>11597</v>
      </c>
      <c r="G20" s="8">
        <v>149644.79999999999</v>
      </c>
      <c r="H20" s="8">
        <v>30021</v>
      </c>
      <c r="I20" s="8">
        <v>1904656.7</v>
      </c>
      <c r="J20" s="8">
        <f t="shared" si="0"/>
        <v>1082081.3</v>
      </c>
      <c r="L20" s="17"/>
    </row>
    <row r="21" spans="1:12" x14ac:dyDescent="0.25">
      <c r="A21" s="2">
        <v>15</v>
      </c>
      <c r="B21" s="2" t="s">
        <v>17</v>
      </c>
      <c r="C21" s="8">
        <v>29212</v>
      </c>
      <c r="D21" s="8">
        <v>1538565.1</v>
      </c>
      <c r="E21" s="16">
        <v>27400</v>
      </c>
      <c r="F21" s="8">
        <v>8635</v>
      </c>
      <c r="G21" s="8">
        <v>111750.39999999999</v>
      </c>
      <c r="H21" s="8">
        <v>20577</v>
      </c>
      <c r="I21" s="8">
        <v>1426814.7</v>
      </c>
      <c r="J21" s="8">
        <f t="shared" si="0"/>
        <v>863004.9</v>
      </c>
      <c r="L21" s="17"/>
    </row>
    <row r="22" spans="1:12" x14ac:dyDescent="0.25">
      <c r="A22" s="2">
        <v>16</v>
      </c>
      <c r="B22" s="2" t="s">
        <v>18</v>
      </c>
      <c r="C22" s="8">
        <v>8093</v>
      </c>
      <c r="D22" s="8">
        <v>407447.5</v>
      </c>
      <c r="E22" s="16">
        <v>27400</v>
      </c>
      <c r="F22" s="8">
        <v>2708</v>
      </c>
      <c r="G22" s="8">
        <v>32459</v>
      </c>
      <c r="H22" s="8">
        <v>5385</v>
      </c>
      <c r="I22" s="8">
        <v>374988.5</v>
      </c>
      <c r="J22" s="8">
        <f t="shared" si="0"/>
        <v>227439.5</v>
      </c>
      <c r="L22" s="17"/>
    </row>
    <row r="23" spans="1:12" x14ac:dyDescent="0.25">
      <c r="A23" s="2">
        <v>17</v>
      </c>
      <c r="B23" s="2" t="s">
        <v>19</v>
      </c>
      <c r="C23" s="8">
        <v>244783</v>
      </c>
      <c r="D23" s="8">
        <v>12397187.1</v>
      </c>
      <c r="E23" s="16">
        <v>27400</v>
      </c>
      <c r="F23" s="8">
        <v>71136</v>
      </c>
      <c r="G23" s="8">
        <v>886471.1</v>
      </c>
      <c r="H23" s="8">
        <v>173647</v>
      </c>
      <c r="I23" s="8">
        <v>11510716</v>
      </c>
      <c r="J23" s="8">
        <f t="shared" si="0"/>
        <v>6752788.2000000002</v>
      </c>
      <c r="L23" s="17"/>
    </row>
    <row r="24" spans="1:12" x14ac:dyDescent="0.25">
      <c r="A24" s="2">
        <v>18</v>
      </c>
      <c r="B24" s="2" t="s">
        <v>20</v>
      </c>
      <c r="C24" s="8">
        <v>125429</v>
      </c>
      <c r="D24" s="8">
        <v>5158906.4000000004</v>
      </c>
      <c r="E24" s="16">
        <v>27400</v>
      </c>
      <c r="F24" s="8">
        <v>53530</v>
      </c>
      <c r="G24" s="8">
        <v>473550.8</v>
      </c>
      <c r="H24" s="8">
        <v>71899</v>
      </c>
      <c r="I24" s="8">
        <v>4685355.5999999996</v>
      </c>
      <c r="J24" s="8">
        <f t="shared" si="0"/>
        <v>2715323</v>
      </c>
      <c r="L24" s="17"/>
    </row>
    <row r="25" spans="1:12" x14ac:dyDescent="0.25">
      <c r="A25" s="2">
        <v>19</v>
      </c>
      <c r="B25" s="2" t="s">
        <v>21</v>
      </c>
      <c r="C25" s="8">
        <v>305205</v>
      </c>
      <c r="D25" s="8">
        <v>16568397.1</v>
      </c>
      <c r="E25" s="16">
        <v>27400</v>
      </c>
      <c r="F25" s="8">
        <v>74936</v>
      </c>
      <c r="G25" s="8">
        <v>879638</v>
      </c>
      <c r="H25" s="8">
        <v>230269</v>
      </c>
      <c r="I25" s="8">
        <v>15688759.1</v>
      </c>
      <c r="J25" s="8">
        <f t="shared" si="0"/>
        <v>9379388.5</v>
      </c>
      <c r="L25" s="17"/>
    </row>
    <row r="26" spans="1:12" x14ac:dyDescent="0.25">
      <c r="A26" s="2">
        <v>20</v>
      </c>
      <c r="B26" s="2" t="s">
        <v>22</v>
      </c>
      <c r="C26" s="8">
        <v>124099</v>
      </c>
      <c r="D26" s="8">
        <v>6056692</v>
      </c>
      <c r="E26" s="16">
        <v>27400</v>
      </c>
      <c r="F26" s="8">
        <v>35888</v>
      </c>
      <c r="G26" s="8">
        <v>449381.4</v>
      </c>
      <c r="H26" s="8">
        <v>88211</v>
      </c>
      <c r="I26" s="8">
        <v>5607310.5999999996</v>
      </c>
      <c r="J26" s="8">
        <f t="shared" si="0"/>
        <v>3190329.1999999997</v>
      </c>
      <c r="L26" s="17"/>
    </row>
    <row r="27" spans="1:12" ht="13" x14ac:dyDescent="0.3">
      <c r="A27" s="2">
        <v>21</v>
      </c>
      <c r="B27" s="2" t="s">
        <v>105</v>
      </c>
      <c r="C27" s="8"/>
      <c r="D27" s="8"/>
      <c r="E27" s="33"/>
      <c r="F27" s="8"/>
      <c r="G27" s="8"/>
      <c r="H27" s="8"/>
      <c r="I27" s="8"/>
      <c r="J27" s="35">
        <v>4899949.1131831687</v>
      </c>
      <c r="L27" s="17"/>
    </row>
    <row r="28" spans="1:12" ht="13" x14ac:dyDescent="0.3">
      <c r="A28" s="2">
        <v>22</v>
      </c>
      <c r="B28" s="2" t="s">
        <v>106</v>
      </c>
      <c r="C28" s="8"/>
      <c r="D28" s="8"/>
      <c r="E28" s="33"/>
      <c r="F28" s="8"/>
      <c r="G28" s="8"/>
      <c r="H28" s="8"/>
      <c r="I28" s="8"/>
      <c r="J28" s="35">
        <v>12348038.070521114</v>
      </c>
      <c r="L28" s="17"/>
    </row>
    <row r="29" spans="1:12" ht="13" x14ac:dyDescent="0.3">
      <c r="A29" s="2">
        <v>23</v>
      </c>
      <c r="B29" s="2" t="s">
        <v>107</v>
      </c>
      <c r="C29" s="8"/>
      <c r="D29" s="8"/>
      <c r="E29" s="33"/>
      <c r="F29" s="8"/>
      <c r="G29" s="8"/>
      <c r="H29" s="8"/>
      <c r="I29" s="8"/>
      <c r="J29" s="35">
        <v>3723375.285965852</v>
      </c>
      <c r="L29" s="17"/>
    </row>
    <row r="30" spans="1:12" x14ac:dyDescent="0.25">
      <c r="A30" s="2">
        <v>24</v>
      </c>
      <c r="B30" s="2" t="s">
        <v>26</v>
      </c>
      <c r="C30" s="8">
        <v>95638</v>
      </c>
      <c r="D30" s="8">
        <v>4692951</v>
      </c>
      <c r="E30" s="16">
        <v>27400</v>
      </c>
      <c r="F30" s="8">
        <v>29603</v>
      </c>
      <c r="G30" s="8">
        <v>351746.3</v>
      </c>
      <c r="H30" s="8">
        <v>66035</v>
      </c>
      <c r="I30" s="8">
        <v>4341204.7</v>
      </c>
      <c r="J30" s="8">
        <f t="shared" si="0"/>
        <v>2531845.7000000002</v>
      </c>
      <c r="L30" s="17"/>
    </row>
    <row r="31" spans="1:12" x14ac:dyDescent="0.25">
      <c r="A31" s="2">
        <v>25</v>
      </c>
      <c r="B31" s="2" t="s">
        <v>27</v>
      </c>
      <c r="C31" s="8">
        <v>239825</v>
      </c>
      <c r="D31" s="8">
        <v>15055726.4</v>
      </c>
      <c r="E31" s="16">
        <v>27400</v>
      </c>
      <c r="F31" s="8">
        <v>80524</v>
      </c>
      <c r="G31" s="8">
        <v>521579.2</v>
      </c>
      <c r="H31" s="8">
        <v>159301</v>
      </c>
      <c r="I31" s="8">
        <v>14534147.200000001</v>
      </c>
      <c r="J31" s="8">
        <f t="shared" si="0"/>
        <v>10169299.800000001</v>
      </c>
      <c r="L31" s="17"/>
    </row>
    <row r="32" spans="1:12" x14ac:dyDescent="0.25">
      <c r="A32" s="2">
        <v>26</v>
      </c>
      <c r="B32" s="2" t="s">
        <v>28</v>
      </c>
      <c r="C32" s="8">
        <v>40306</v>
      </c>
      <c r="D32" s="8">
        <v>1649079.3</v>
      </c>
      <c r="E32" s="16">
        <v>27400</v>
      </c>
      <c r="F32" s="8">
        <v>14743</v>
      </c>
      <c r="G32" s="8">
        <v>161604.5</v>
      </c>
      <c r="H32" s="8">
        <v>25563</v>
      </c>
      <c r="I32" s="8">
        <v>1487474.8</v>
      </c>
      <c r="J32" s="8">
        <f t="shared" si="0"/>
        <v>787048.60000000009</v>
      </c>
      <c r="L32" s="17"/>
    </row>
    <row r="33" spans="1:12" s="1" customFormat="1" ht="13" x14ac:dyDescent="0.3">
      <c r="A33" s="11"/>
      <c r="B33" s="9" t="s">
        <v>29</v>
      </c>
      <c r="C33" s="10">
        <f>SUM(C7:C32)</f>
        <v>3520279</v>
      </c>
      <c r="D33" s="10">
        <f>SUM(D7:D32)</f>
        <v>188868733.90000004</v>
      </c>
      <c r="E33" s="10"/>
      <c r="F33" s="10">
        <f>SUM(F7:F32)</f>
        <v>1055401</v>
      </c>
      <c r="G33" s="10">
        <f>SUM(G7:G32)</f>
        <v>11521888.4</v>
      </c>
      <c r="H33" s="10">
        <f>SUM(H7:H32)</f>
        <v>2464878</v>
      </c>
      <c r="I33" s="10">
        <f>SUM(I7:I32)</f>
        <v>177346845.5</v>
      </c>
      <c r="J33" s="10">
        <f>SUM(J7:J32)</f>
        <v>130780550.76967013</v>
      </c>
      <c r="L33" s="18"/>
    </row>
    <row r="34" spans="1:12" ht="13" x14ac:dyDescent="0.3">
      <c r="B34" s="34" t="s">
        <v>108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35BC-7D0E-47EE-845F-7BC03997124D}">
  <dimension ref="A2:H33"/>
  <sheetViews>
    <sheetView workbookViewId="0">
      <selection activeCell="C7" sqref="C7:C32"/>
    </sheetView>
  </sheetViews>
  <sheetFormatPr baseColWidth="10" defaultRowHeight="12.5" x14ac:dyDescent="0.25"/>
  <cols>
    <col min="1" max="1" width="4.7265625" customWidth="1"/>
    <col min="2" max="2" width="21" customWidth="1"/>
    <col min="3" max="3" width="22.54296875" customWidth="1"/>
  </cols>
  <sheetData>
    <row r="2" spans="1:8" ht="13" x14ac:dyDescent="0.3">
      <c r="A2" s="2"/>
      <c r="B2" s="3" t="s">
        <v>32</v>
      </c>
      <c r="C2" s="4" t="s">
        <v>30</v>
      </c>
    </row>
    <row r="3" spans="1:8" ht="13" x14ac:dyDescent="0.3">
      <c r="A3" s="2"/>
      <c r="B3" s="3" t="s">
        <v>34</v>
      </c>
      <c r="C3" s="5"/>
    </row>
    <row r="4" spans="1:8" ht="70.5" customHeight="1" x14ac:dyDescent="0.35">
      <c r="A4" s="2"/>
      <c r="B4" s="27" t="s">
        <v>114</v>
      </c>
      <c r="C4" s="6" t="s">
        <v>60</v>
      </c>
      <c r="H4" s="1"/>
    </row>
    <row r="5" spans="1:8" ht="66.75" customHeight="1" x14ac:dyDescent="0.3">
      <c r="A5" s="2"/>
      <c r="B5" s="3" t="s">
        <v>0</v>
      </c>
      <c r="C5" s="7" t="s">
        <v>63</v>
      </c>
    </row>
    <row r="6" spans="1:8" ht="15.75" customHeight="1" x14ac:dyDescent="0.3">
      <c r="A6" s="2"/>
      <c r="B6" s="3" t="s">
        <v>1</v>
      </c>
      <c r="C6" s="2" t="s">
        <v>51</v>
      </c>
    </row>
    <row r="7" spans="1:8" x14ac:dyDescent="0.25">
      <c r="A7" s="2">
        <v>1</v>
      </c>
      <c r="B7" s="2" t="s">
        <v>3</v>
      </c>
      <c r="C7" s="8">
        <v>872523.59472300275</v>
      </c>
    </row>
    <row r="8" spans="1:8" x14ac:dyDescent="0.25">
      <c r="A8" s="2">
        <v>2</v>
      </c>
      <c r="B8" s="2" t="s">
        <v>4</v>
      </c>
      <c r="C8" s="8">
        <v>427056.477189406</v>
      </c>
    </row>
    <row r="9" spans="1:8" x14ac:dyDescent="0.25">
      <c r="A9" s="2">
        <v>3</v>
      </c>
      <c r="B9" s="2" t="s">
        <v>5</v>
      </c>
      <c r="C9" s="8">
        <v>219047.61949183804</v>
      </c>
    </row>
    <row r="10" spans="1:8" x14ac:dyDescent="0.25">
      <c r="A10" s="2">
        <v>4</v>
      </c>
      <c r="B10" s="2" t="s">
        <v>6</v>
      </c>
      <c r="C10" s="8">
        <v>15394.544403679583</v>
      </c>
    </row>
    <row r="11" spans="1:8" x14ac:dyDescent="0.25">
      <c r="A11" s="2">
        <v>5</v>
      </c>
      <c r="B11" s="2" t="s">
        <v>7</v>
      </c>
      <c r="C11" s="8">
        <v>40878.154975945356</v>
      </c>
    </row>
    <row r="12" spans="1:8" x14ac:dyDescent="0.25">
      <c r="A12" s="2">
        <v>6</v>
      </c>
      <c r="B12" s="2" t="s">
        <v>8</v>
      </c>
      <c r="C12" s="8">
        <v>18755.241296985594</v>
      </c>
    </row>
    <row r="13" spans="1:8" x14ac:dyDescent="0.25">
      <c r="A13" s="2">
        <v>7</v>
      </c>
      <c r="B13" s="2" t="s">
        <v>9</v>
      </c>
      <c r="C13" s="8">
        <v>10194.213483392214</v>
      </c>
    </row>
    <row r="14" spans="1:8" x14ac:dyDescent="0.25">
      <c r="A14" s="2">
        <v>8</v>
      </c>
      <c r="B14" s="2" t="s">
        <v>10</v>
      </c>
      <c r="C14" s="8">
        <v>20145.326314212129</v>
      </c>
    </row>
    <row r="15" spans="1:8" x14ac:dyDescent="0.25">
      <c r="A15" s="2">
        <v>9</v>
      </c>
      <c r="B15" s="2" t="s">
        <v>11</v>
      </c>
      <c r="C15" s="8">
        <v>61268.672894966461</v>
      </c>
    </row>
    <row r="16" spans="1:8" x14ac:dyDescent="0.25">
      <c r="A16" s="2">
        <v>10</v>
      </c>
      <c r="B16" s="2" t="s">
        <v>12</v>
      </c>
      <c r="C16" s="8">
        <v>137090.33444698769</v>
      </c>
    </row>
    <row r="17" spans="1:3" x14ac:dyDescent="0.25">
      <c r="A17" s="2">
        <v>11</v>
      </c>
      <c r="B17" s="2" t="s">
        <v>13</v>
      </c>
      <c r="C17" s="8">
        <v>99959.479534787082</v>
      </c>
    </row>
    <row r="18" spans="1:3" x14ac:dyDescent="0.25">
      <c r="A18" s="2">
        <v>12</v>
      </c>
      <c r="B18" s="2" t="s">
        <v>14</v>
      </c>
      <c r="C18" s="8">
        <v>566062.44868731347</v>
      </c>
    </row>
    <row r="19" spans="1:3" x14ac:dyDescent="0.25">
      <c r="A19" s="2">
        <v>13</v>
      </c>
      <c r="B19" s="2" t="s">
        <v>15</v>
      </c>
      <c r="C19" s="8">
        <v>288646.80686344637</v>
      </c>
    </row>
    <row r="20" spans="1:3" x14ac:dyDescent="0.25">
      <c r="A20" s="2">
        <v>14</v>
      </c>
      <c r="B20" s="2" t="s">
        <v>16</v>
      </c>
      <c r="C20" s="8">
        <v>79357.851456746692</v>
      </c>
    </row>
    <row r="21" spans="1:3" x14ac:dyDescent="0.25">
      <c r="A21" s="2">
        <v>15</v>
      </c>
      <c r="B21" s="2" t="s">
        <v>17</v>
      </c>
      <c r="C21" s="8">
        <v>20457.848413726388</v>
      </c>
    </row>
    <row r="22" spans="1:3" x14ac:dyDescent="0.25">
      <c r="A22" s="2">
        <v>16</v>
      </c>
      <c r="B22" s="2" t="s">
        <v>18</v>
      </c>
      <c r="C22" s="8">
        <v>6791.7154282564461</v>
      </c>
    </row>
    <row r="23" spans="1:3" x14ac:dyDescent="0.25">
      <c r="A23" s="2">
        <v>17</v>
      </c>
      <c r="B23" s="2" t="s">
        <v>19</v>
      </c>
      <c r="C23" s="8">
        <v>300275.69900091121</v>
      </c>
    </row>
    <row r="24" spans="1:3" x14ac:dyDescent="0.25">
      <c r="A24" s="2">
        <v>18</v>
      </c>
      <c r="B24" s="2" t="s">
        <v>20</v>
      </c>
      <c r="C24" s="8">
        <v>237913.9107155519</v>
      </c>
    </row>
    <row r="25" spans="1:3" x14ac:dyDescent="0.25">
      <c r="A25" s="2">
        <v>19</v>
      </c>
      <c r="B25" s="2" t="s">
        <v>21</v>
      </c>
      <c r="C25" s="8">
        <v>464258.91258067777</v>
      </c>
    </row>
    <row r="26" spans="1:3" x14ac:dyDescent="0.25">
      <c r="A26" s="2">
        <v>20</v>
      </c>
      <c r="B26" s="2" t="s">
        <v>22</v>
      </c>
      <c r="C26" s="8">
        <v>151659.78960351713</v>
      </c>
    </row>
    <row r="27" spans="1:3" x14ac:dyDescent="0.25">
      <c r="A27" s="2">
        <v>21</v>
      </c>
      <c r="B27" s="2" t="s">
        <v>23</v>
      </c>
      <c r="C27" s="8">
        <v>656323.40095570963</v>
      </c>
    </row>
    <row r="28" spans="1:3" x14ac:dyDescent="0.25">
      <c r="A28" s="2">
        <v>22</v>
      </c>
      <c r="B28" s="2" t="s">
        <v>24</v>
      </c>
      <c r="C28" s="8">
        <v>623543.33280495659</v>
      </c>
    </row>
    <row r="29" spans="1:3" x14ac:dyDescent="0.25">
      <c r="A29" s="2">
        <v>23</v>
      </c>
      <c r="B29" s="2" t="s">
        <v>25</v>
      </c>
      <c r="C29" s="8">
        <v>198739.45771660251</v>
      </c>
    </row>
    <row r="30" spans="1:3" x14ac:dyDescent="0.25">
      <c r="A30" s="2">
        <v>24</v>
      </c>
      <c r="B30" s="2" t="s">
        <v>26</v>
      </c>
      <c r="C30" s="8">
        <v>141075.01049468864</v>
      </c>
    </row>
    <row r="31" spans="1:3" x14ac:dyDescent="0.25">
      <c r="A31" s="2">
        <v>25</v>
      </c>
      <c r="B31" s="2" t="s">
        <v>27</v>
      </c>
      <c r="C31" s="8">
        <v>1390700.7562538865</v>
      </c>
    </row>
    <row r="32" spans="1:3" x14ac:dyDescent="0.25">
      <c r="A32" s="2">
        <v>26</v>
      </c>
      <c r="B32" s="2" t="s">
        <v>28</v>
      </c>
      <c r="C32" s="8">
        <v>55846.272620558819</v>
      </c>
    </row>
    <row r="33" spans="1:3" s="1" customFormat="1" ht="13" x14ac:dyDescent="0.3">
      <c r="A33" s="11"/>
      <c r="B33" s="9" t="s">
        <v>29</v>
      </c>
      <c r="C33" s="10">
        <f>SUM(C7:C32)</f>
        <v>7103966.8723517526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F3C5-4A66-408F-8B2E-32E9C16B9CBD}">
  <dimension ref="A2:H33"/>
  <sheetViews>
    <sheetView workbookViewId="0">
      <selection activeCell="D32" sqref="D32:D33"/>
    </sheetView>
  </sheetViews>
  <sheetFormatPr baseColWidth="10" defaultRowHeight="12.5" x14ac:dyDescent="0.25"/>
  <cols>
    <col min="1" max="1" width="4.7265625" customWidth="1"/>
    <col min="2" max="2" width="21" customWidth="1"/>
    <col min="3" max="3" width="20.453125" customWidth="1"/>
    <col min="4" max="4" width="19.26953125" customWidth="1"/>
    <col min="5" max="5" width="24" customWidth="1"/>
    <col min="6" max="6" width="2.453125" customWidth="1"/>
    <col min="7" max="7" width="26" customWidth="1"/>
  </cols>
  <sheetData>
    <row r="2" spans="1:8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G2" s="2"/>
    </row>
    <row r="3" spans="1:8" ht="13" x14ac:dyDescent="0.3">
      <c r="A3" s="2"/>
      <c r="B3" s="3" t="s">
        <v>34</v>
      </c>
      <c r="C3" s="5"/>
      <c r="D3" s="4"/>
      <c r="E3" s="5" t="s">
        <v>72</v>
      </c>
      <c r="G3" s="2"/>
    </row>
    <row r="4" spans="1:8" ht="39.5" x14ac:dyDescent="0.35">
      <c r="A4" s="2"/>
      <c r="B4" s="27" t="s">
        <v>113</v>
      </c>
      <c r="C4" s="6" t="s">
        <v>62</v>
      </c>
      <c r="D4" s="6" t="s">
        <v>52</v>
      </c>
      <c r="E4" s="6" t="s">
        <v>61</v>
      </c>
      <c r="G4" s="6" t="s">
        <v>99</v>
      </c>
      <c r="H4" s="1"/>
    </row>
    <row r="5" spans="1:8" ht="91.5" customHeight="1" x14ac:dyDescent="0.3">
      <c r="A5" s="2"/>
      <c r="B5" s="3" t="s">
        <v>0</v>
      </c>
      <c r="C5" s="7" t="s">
        <v>63</v>
      </c>
      <c r="D5" s="7" t="s">
        <v>53</v>
      </c>
      <c r="E5" s="7"/>
      <c r="G5" s="2"/>
    </row>
    <row r="6" spans="1:8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G6" s="2" t="s">
        <v>100</v>
      </c>
    </row>
    <row r="7" spans="1:8" x14ac:dyDescent="0.25">
      <c r="A7" s="2">
        <v>1</v>
      </c>
      <c r="B7" s="2" t="s">
        <v>3</v>
      </c>
      <c r="C7" s="8">
        <v>311932915.86562717</v>
      </c>
      <c r="D7" s="12">
        <v>1.2180946099624954E-2</v>
      </c>
      <c r="E7" s="8">
        <f>C7*D7</f>
        <v>3799638.0348580503</v>
      </c>
      <c r="G7" s="26">
        <f>E7/Natürliche_Personen!J7</f>
        <v>0.13217218635597947</v>
      </c>
    </row>
    <row r="8" spans="1:8" x14ac:dyDescent="0.25">
      <c r="A8" s="2">
        <v>2</v>
      </c>
      <c r="B8" s="2" t="s">
        <v>4</v>
      </c>
      <c r="C8" s="8">
        <v>109148363.07189526</v>
      </c>
      <c r="D8" s="12">
        <v>1.2180946099624954E-2</v>
      </c>
      <c r="E8" s="8">
        <f t="shared" ref="E8:E32" si="0">C8*D8</f>
        <v>1329530.3274410509</v>
      </c>
      <c r="G8" s="26">
        <f>E8/Natürliche_Personen!J8</f>
        <v>9.7919194066381776E-2</v>
      </c>
    </row>
    <row r="9" spans="1:8" x14ac:dyDescent="0.25">
      <c r="A9" s="2">
        <v>3</v>
      </c>
      <c r="B9" s="2" t="s">
        <v>5</v>
      </c>
      <c r="C9" s="8">
        <v>38405922.868858591</v>
      </c>
      <c r="D9" s="12">
        <v>1.2180946099624954E-2</v>
      </c>
      <c r="E9" s="8">
        <f t="shared" si="0"/>
        <v>467820.47637191985</v>
      </c>
      <c r="G9" s="26">
        <f>E9/Natürliche_Personen!J9</f>
        <v>9.4260516477856632E-2</v>
      </c>
    </row>
    <row r="10" spans="1:8" x14ac:dyDescent="0.25">
      <c r="A10" s="2">
        <v>4</v>
      </c>
      <c r="B10" s="2" t="s">
        <v>6</v>
      </c>
      <c r="C10" s="8">
        <v>3327810.1945477556</v>
      </c>
      <c r="D10" s="12">
        <v>1.2180946099624954E-2</v>
      </c>
      <c r="E10" s="8">
        <f t="shared" si="0"/>
        <v>40535.876609568644</v>
      </c>
      <c r="G10" s="26">
        <f>E10/Natürliche_Personen!J10</f>
        <v>0.10154557517759419</v>
      </c>
    </row>
    <row r="11" spans="1:8" x14ac:dyDescent="0.25">
      <c r="A11" s="2">
        <v>5</v>
      </c>
      <c r="B11" s="2" t="s">
        <v>7</v>
      </c>
      <c r="C11" s="8">
        <v>30457989.783325568</v>
      </c>
      <c r="D11" s="12">
        <v>1.2180946099624954E-2</v>
      </c>
      <c r="E11" s="8">
        <f t="shared" si="0"/>
        <v>371007.13185361627</v>
      </c>
      <c r="G11" s="26">
        <f>E11/Natürliche_Personen!J11</f>
        <v>0.11545015510589385</v>
      </c>
    </row>
    <row r="12" spans="1:8" x14ac:dyDescent="0.25">
      <c r="A12" s="2">
        <v>6</v>
      </c>
      <c r="B12" s="2" t="s">
        <v>8</v>
      </c>
      <c r="C12" s="8">
        <v>3676698.3158497885</v>
      </c>
      <c r="D12" s="12">
        <v>1.2180946099624954E-2</v>
      </c>
      <c r="E12" s="8">
        <f t="shared" si="0"/>
        <v>44785.664009948116</v>
      </c>
      <c r="G12" s="26">
        <f>E12/Natürliche_Personen!J12</f>
        <v>9.8207929780667697E-2</v>
      </c>
    </row>
    <row r="13" spans="1:8" x14ac:dyDescent="0.25">
      <c r="A13" s="2">
        <v>7</v>
      </c>
      <c r="B13" s="2" t="s">
        <v>9</v>
      </c>
      <c r="C13" s="8">
        <v>11852134.867379185</v>
      </c>
      <c r="D13" s="12">
        <v>1.2180946099624954E-2</v>
      </c>
      <c r="E13" s="8">
        <f t="shared" si="0"/>
        <v>144370.21598503139</v>
      </c>
      <c r="G13" s="26">
        <f>E13/Natürliche_Personen!J13</f>
        <v>0.16080258378081808</v>
      </c>
    </row>
    <row r="14" spans="1:8" x14ac:dyDescent="0.25">
      <c r="A14" s="2">
        <v>8</v>
      </c>
      <c r="B14" s="2" t="s">
        <v>10</v>
      </c>
      <c r="C14" s="8">
        <v>5231789.4449085109</v>
      </c>
      <c r="D14" s="12">
        <v>1.2180946099624954E-2</v>
      </c>
      <c r="E14" s="8">
        <f t="shared" si="0"/>
        <v>63728.145233017327</v>
      </c>
      <c r="G14" s="26">
        <f>E14/Natürliche_Personen!J14</f>
        <v>0.12764216298377162</v>
      </c>
    </row>
    <row r="15" spans="1:8" x14ac:dyDescent="0.25">
      <c r="A15" s="2">
        <v>9</v>
      </c>
      <c r="B15" s="2" t="s">
        <v>11</v>
      </c>
      <c r="C15" s="8">
        <v>26822725.615002073</v>
      </c>
      <c r="D15" s="12">
        <v>1.2180946099624954E-2</v>
      </c>
      <c r="E15" s="8">
        <f t="shared" si="0"/>
        <v>326726.17496136983</v>
      </c>
      <c r="G15" s="26">
        <f>E15/Natürliche_Personen!J15</f>
        <v>0.10527442039148435</v>
      </c>
    </row>
    <row r="16" spans="1:8" x14ac:dyDescent="0.25">
      <c r="A16" s="2">
        <v>10</v>
      </c>
      <c r="B16" s="2" t="s">
        <v>12</v>
      </c>
      <c r="C16" s="8">
        <v>20027959.820876524</v>
      </c>
      <c r="D16" s="12">
        <v>1.2180946099624954E-2</v>
      </c>
      <c r="E16" s="8">
        <f t="shared" si="0"/>
        <v>243959.49906355119</v>
      </c>
      <c r="G16" s="26">
        <f>E16/Natürliche_Personen!J16</f>
        <v>7.433885229350766E-2</v>
      </c>
    </row>
    <row r="17" spans="1:7" x14ac:dyDescent="0.25">
      <c r="A17" s="2">
        <v>11</v>
      </c>
      <c r="B17" s="2" t="s">
        <v>13</v>
      </c>
      <c r="C17" s="8">
        <v>24379936.100143366</v>
      </c>
      <c r="D17" s="12">
        <v>1.2180946099624954E-2</v>
      </c>
      <c r="E17" s="8">
        <f t="shared" si="0"/>
        <v>296970.68754814693</v>
      </c>
      <c r="G17" s="26">
        <f>E17/Natürliche_Personen!J17</f>
        <v>7.9366260009793993E-2</v>
      </c>
    </row>
    <row r="18" spans="1:7" x14ac:dyDescent="0.25">
      <c r="A18" s="2">
        <v>12</v>
      </c>
      <c r="B18" s="2" t="s">
        <v>14</v>
      </c>
      <c r="C18" s="8">
        <v>18220873.508238036</v>
      </c>
      <c r="D18" s="12">
        <v>1.2180946099624954E-2</v>
      </c>
      <c r="E18" s="8">
        <f t="shared" si="0"/>
        <v>221947.47809193176</v>
      </c>
      <c r="G18" s="26">
        <f>E18/Natürliche_Personen!J18</f>
        <v>5.6603776659115E-2</v>
      </c>
    </row>
    <row r="19" spans="1:7" x14ac:dyDescent="0.25">
      <c r="A19" s="2">
        <v>13</v>
      </c>
      <c r="B19" s="2" t="s">
        <v>15</v>
      </c>
      <c r="C19" s="8">
        <v>34832944.427868456</v>
      </c>
      <c r="D19" s="12">
        <v>1.2180946099624954E-2</v>
      </c>
      <c r="E19" s="8">
        <f t="shared" si="0"/>
        <v>424298.21856709704</v>
      </c>
      <c r="G19" s="26">
        <f>E19/Natürliche_Personen!J19</f>
        <v>7.9934012352747996E-2</v>
      </c>
    </row>
    <row r="20" spans="1:7" x14ac:dyDescent="0.25">
      <c r="A20" s="2">
        <v>14</v>
      </c>
      <c r="B20" s="2" t="s">
        <v>16</v>
      </c>
      <c r="C20" s="8">
        <v>9085262.2151537593</v>
      </c>
      <c r="D20" s="12">
        <v>1.2180946099624954E-2</v>
      </c>
      <c r="E20" s="8">
        <f t="shared" si="0"/>
        <v>110667.08934374715</v>
      </c>
      <c r="G20" s="26">
        <f>E20/Natürliche_Personen!J20</f>
        <v>0.10227243493048734</v>
      </c>
    </row>
    <row r="21" spans="1:7" x14ac:dyDescent="0.25">
      <c r="A21" s="2">
        <v>15</v>
      </c>
      <c r="B21" s="2" t="s">
        <v>17</v>
      </c>
      <c r="C21" s="8">
        <v>7424557.7440172732</v>
      </c>
      <c r="D21" s="12">
        <v>1.2180946099624954E-2</v>
      </c>
      <c r="E21" s="8">
        <f t="shared" si="0"/>
        <v>90438.137693427445</v>
      </c>
      <c r="G21" s="26">
        <f>E21/Natürliche_Personen!J21</f>
        <v>0.10479446604929757</v>
      </c>
    </row>
    <row r="22" spans="1:7" x14ac:dyDescent="0.25">
      <c r="A22" s="2">
        <v>16</v>
      </c>
      <c r="B22" s="2" t="s">
        <v>18</v>
      </c>
      <c r="C22" s="8">
        <v>2584066.906205195</v>
      </c>
      <c r="D22" s="12">
        <v>1.2180946099624954E-2</v>
      </c>
      <c r="E22" s="8">
        <f t="shared" si="0"/>
        <v>31476.379702310092</v>
      </c>
      <c r="G22" s="26">
        <f>E22/Natürliche_Personen!J22</f>
        <v>0.13839451679374115</v>
      </c>
    </row>
    <row r="23" spans="1:7" x14ac:dyDescent="0.25">
      <c r="A23" s="2">
        <v>17</v>
      </c>
      <c r="B23" s="2" t="s">
        <v>19</v>
      </c>
      <c r="C23" s="8">
        <v>58564789.884331748</v>
      </c>
      <c r="D23" s="12">
        <v>1.2180946099624954E-2</v>
      </c>
      <c r="E23" s="8">
        <f t="shared" si="0"/>
        <v>713374.54891690577</v>
      </c>
      <c r="G23" s="26">
        <f>E23/Natürliche_Personen!J23</f>
        <v>0.10564148138348331</v>
      </c>
    </row>
    <row r="24" spans="1:7" x14ac:dyDescent="0.25">
      <c r="A24" s="2">
        <v>18</v>
      </c>
      <c r="B24" s="2" t="s">
        <v>20</v>
      </c>
      <c r="C24" s="8">
        <v>28514422.100481667</v>
      </c>
      <c r="D24" s="12">
        <v>1.2180946099624954E-2</v>
      </c>
      <c r="E24" s="8">
        <f t="shared" si="0"/>
        <v>347332.63866792177</v>
      </c>
      <c r="G24" s="26">
        <f>E24/Natürliche_Personen!J24</f>
        <v>0.12791577232908269</v>
      </c>
    </row>
    <row r="25" spans="1:7" x14ac:dyDescent="0.25">
      <c r="A25" s="2">
        <v>19</v>
      </c>
      <c r="B25" s="2" t="s">
        <v>21</v>
      </c>
      <c r="C25" s="8">
        <v>83822513.311642408</v>
      </c>
      <c r="D25" s="12">
        <v>1.2180946099624954E-2</v>
      </c>
      <c r="E25" s="8">
        <f t="shared" si="0"/>
        <v>1021037.5165842114</v>
      </c>
      <c r="G25" s="26">
        <f>E25/Natürliche_Personen!J25</f>
        <v>0.10885971047944239</v>
      </c>
    </row>
    <row r="26" spans="1:7" x14ac:dyDescent="0.25">
      <c r="A26" s="2">
        <v>20</v>
      </c>
      <c r="B26" s="2" t="s">
        <v>22</v>
      </c>
      <c r="C26" s="8">
        <v>22813267.293717936</v>
      </c>
      <c r="D26" s="12">
        <v>1.2180946099624954E-2</v>
      </c>
      <c r="E26" s="8">
        <f t="shared" si="0"/>
        <v>277887.17926111503</v>
      </c>
      <c r="G26" s="26">
        <f>E26/Natürliche_Personen!J26</f>
        <v>8.7102979611356421E-2</v>
      </c>
    </row>
    <row r="27" spans="1:7" x14ac:dyDescent="0.25">
      <c r="A27" s="2">
        <v>21</v>
      </c>
      <c r="B27" s="2" t="s">
        <v>23</v>
      </c>
      <c r="C27" s="8">
        <v>39658820.316925406</v>
      </c>
      <c r="D27" s="12">
        <v>1.2180946099624954E-2</v>
      </c>
      <c r="E27" s="8">
        <f t="shared" si="0"/>
        <v>483081.95265517943</v>
      </c>
      <c r="G27" s="26">
        <f>E27/Natürliche_Personen!J27</f>
        <v>9.8589177458080463E-2</v>
      </c>
    </row>
    <row r="28" spans="1:7" x14ac:dyDescent="0.25">
      <c r="A28" s="2">
        <v>22</v>
      </c>
      <c r="B28" s="2" t="s">
        <v>24</v>
      </c>
      <c r="C28" s="8">
        <v>78237989.524974659</v>
      </c>
      <c r="D28" s="12">
        <v>1.2180946099624954E-2</v>
      </c>
      <c r="E28" s="8">
        <f t="shared" si="0"/>
        <v>953012.73334673804</v>
      </c>
      <c r="G28" s="26">
        <f>E28/Natürliche_Personen!J28</f>
        <v>7.7179283697051224E-2</v>
      </c>
    </row>
    <row r="29" spans="1:7" x14ac:dyDescent="0.25">
      <c r="A29" s="2">
        <v>23</v>
      </c>
      <c r="B29" s="2" t="s">
        <v>25</v>
      </c>
      <c r="C29" s="8">
        <v>27839915.449942049</v>
      </c>
      <c r="D29" s="12">
        <v>1.2180946099624954E-2</v>
      </c>
      <c r="E29" s="8">
        <f t="shared" si="0"/>
        <v>339116.5095138601</v>
      </c>
      <c r="G29" s="26">
        <f>E29/Natürliche_Personen!J29</f>
        <v>9.1077714027930037E-2</v>
      </c>
    </row>
    <row r="30" spans="1:7" x14ac:dyDescent="0.25">
      <c r="A30" s="2">
        <v>24</v>
      </c>
      <c r="B30" s="2" t="s">
        <v>26</v>
      </c>
      <c r="C30" s="8">
        <v>16870807.887156408</v>
      </c>
      <c r="D30" s="12">
        <v>1.2180946099624954E-2</v>
      </c>
      <c r="E30" s="8">
        <f t="shared" si="0"/>
        <v>205502.40153057975</v>
      </c>
      <c r="G30" s="26">
        <f>E30/Natürliche_Personen!J30</f>
        <v>8.1167032228930749E-2</v>
      </c>
    </row>
    <row r="31" spans="1:7" x14ac:dyDescent="0.25">
      <c r="A31" s="2">
        <v>25</v>
      </c>
      <c r="B31" s="2" t="s">
        <v>27</v>
      </c>
      <c r="C31" s="8">
        <v>59620480.504059382</v>
      </c>
      <c r="D31" s="12">
        <v>1.2180946099624954E-2</v>
      </c>
      <c r="E31" s="8">
        <f t="shared" si="0"/>
        <v>726233.85945368768</v>
      </c>
      <c r="G31" s="26">
        <f>E31/Natürliche_Personen!J31</f>
        <v>7.1414342554212792E-2</v>
      </c>
    </row>
    <row r="32" spans="1:7" x14ac:dyDescent="0.25">
      <c r="A32" s="2">
        <v>26</v>
      </c>
      <c r="B32" s="2" t="s">
        <v>28</v>
      </c>
      <c r="C32" s="8">
        <v>6125172.8362187529</v>
      </c>
      <c r="D32" s="12">
        <v>1.2180946099624954E-2</v>
      </c>
      <c r="E32" s="8">
        <f t="shared" si="0"/>
        <v>74610.400168867534</v>
      </c>
      <c r="G32" s="26">
        <f>E32/Natürliche_Personen!J32</f>
        <v>9.479770393958839E-2</v>
      </c>
    </row>
    <row r="33" spans="1:7" s="1" customFormat="1" ht="13" x14ac:dyDescent="0.3">
      <c r="A33" s="11"/>
      <c r="B33" s="9" t="s">
        <v>29</v>
      </c>
      <c r="C33" s="10">
        <f>SUM(C7:C32)</f>
        <v>1079480129.8593469</v>
      </c>
      <c r="D33" s="12">
        <v>1.2180946099624954E-2</v>
      </c>
      <c r="E33" s="10">
        <f>SUM(E7:E32)</f>
        <v>13149089.277432851</v>
      </c>
      <c r="G33" s="31">
        <f>E33/Natürliche_Personen!J33</f>
        <v>0.10054315569133015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6758-AC8A-45EE-8A4F-C59A90AC2609}">
  <dimension ref="A1:S35"/>
  <sheetViews>
    <sheetView topLeftCell="J1" workbookViewId="0">
      <selection activeCell="Q7" sqref="Q7:Q32"/>
    </sheetView>
  </sheetViews>
  <sheetFormatPr baseColWidth="10" defaultRowHeight="12.5" x14ac:dyDescent="0.25"/>
  <cols>
    <col min="1" max="1" width="4.7265625" customWidth="1"/>
    <col min="2" max="2" width="21" customWidth="1"/>
    <col min="3" max="4" width="24.7265625" customWidth="1"/>
    <col min="5" max="5" width="19" customWidth="1"/>
    <col min="6" max="6" width="19.7265625" customWidth="1"/>
    <col min="7" max="7" width="9.453125" customWidth="1"/>
    <col min="8" max="8" width="16.26953125" customWidth="1"/>
    <col min="9" max="9" width="18.7265625" customWidth="1"/>
    <col min="10" max="10" width="18.453125" customWidth="1"/>
    <col min="11" max="11" width="10.26953125" customWidth="1"/>
    <col min="12" max="12" width="16.26953125" customWidth="1"/>
    <col min="13" max="13" width="18.7265625" customWidth="1"/>
    <col min="14" max="14" width="18.453125" customWidth="1"/>
    <col min="15" max="15" width="10.26953125" customWidth="1"/>
    <col min="16" max="16" width="16.1796875" customWidth="1"/>
    <col min="17" max="17" width="21.81640625" customWidth="1"/>
    <col min="19" max="19" width="16.81640625" customWidth="1"/>
  </cols>
  <sheetData>
    <row r="1" spans="1:17" ht="13" x14ac:dyDescent="0.3">
      <c r="A1" s="2"/>
      <c r="B1" s="3" t="s">
        <v>32</v>
      </c>
      <c r="C1" s="4" t="s">
        <v>30</v>
      </c>
      <c r="D1" s="4" t="s">
        <v>31</v>
      </c>
      <c r="E1" s="4" t="s">
        <v>33</v>
      </c>
      <c r="F1" s="4" t="s">
        <v>35</v>
      </c>
      <c r="G1" s="4" t="s">
        <v>36</v>
      </c>
      <c r="H1" s="4" t="s">
        <v>37</v>
      </c>
      <c r="I1" s="4" t="s">
        <v>39</v>
      </c>
      <c r="J1" s="4" t="s">
        <v>41</v>
      </c>
      <c r="K1" s="4" t="s">
        <v>42</v>
      </c>
      <c r="L1" s="4" t="s">
        <v>87</v>
      </c>
      <c r="M1" s="4" t="s">
        <v>89</v>
      </c>
      <c r="N1" s="4" t="s">
        <v>90</v>
      </c>
      <c r="O1" s="4" t="s">
        <v>91</v>
      </c>
      <c r="P1" s="4" t="s">
        <v>92</v>
      </c>
      <c r="Q1" s="4" t="s">
        <v>93</v>
      </c>
    </row>
    <row r="2" spans="1:17" ht="13" x14ac:dyDescent="0.3">
      <c r="A2" s="2"/>
      <c r="B2" s="3" t="s">
        <v>34</v>
      </c>
      <c r="C2" s="4"/>
      <c r="D2" s="4"/>
      <c r="E2" s="4"/>
      <c r="F2" s="4"/>
      <c r="G2" s="4"/>
      <c r="H2" s="5" t="s">
        <v>86</v>
      </c>
      <c r="I2" s="4"/>
      <c r="J2" s="4"/>
      <c r="K2" s="4"/>
      <c r="L2" s="5" t="s">
        <v>88</v>
      </c>
      <c r="M2" s="4"/>
      <c r="N2" s="4"/>
      <c r="O2" s="4"/>
      <c r="P2" s="5" t="s">
        <v>94</v>
      </c>
      <c r="Q2" s="5" t="s">
        <v>95</v>
      </c>
    </row>
    <row r="3" spans="1:17" ht="13" x14ac:dyDescent="0.25">
      <c r="A3" s="2"/>
      <c r="B3" s="39" t="s">
        <v>112</v>
      </c>
      <c r="C3" s="36" t="s">
        <v>64</v>
      </c>
      <c r="D3" s="36" t="s">
        <v>69</v>
      </c>
      <c r="E3" s="41" t="s">
        <v>65</v>
      </c>
      <c r="F3" s="42"/>
      <c r="G3" s="43"/>
      <c r="H3" s="44"/>
      <c r="I3" s="41" t="s">
        <v>66</v>
      </c>
      <c r="J3" s="42"/>
      <c r="K3" s="43"/>
      <c r="L3" s="44"/>
      <c r="M3" s="41" t="s">
        <v>67</v>
      </c>
      <c r="N3" s="42"/>
      <c r="O3" s="43"/>
      <c r="P3" s="44"/>
      <c r="Q3" s="36" t="s">
        <v>70</v>
      </c>
    </row>
    <row r="4" spans="1:17" ht="33" customHeight="1" x14ac:dyDescent="0.3">
      <c r="A4" s="2"/>
      <c r="B4" s="40"/>
      <c r="C4" s="38"/>
      <c r="D4" s="38"/>
      <c r="E4" s="6" t="s">
        <v>83</v>
      </c>
      <c r="F4" s="6" t="s">
        <v>84</v>
      </c>
      <c r="G4" s="6" t="s">
        <v>68</v>
      </c>
      <c r="H4" s="6" t="s">
        <v>103</v>
      </c>
      <c r="I4" s="6" t="s">
        <v>83</v>
      </c>
      <c r="J4" s="6" t="s">
        <v>84</v>
      </c>
      <c r="K4" s="6" t="s">
        <v>68</v>
      </c>
      <c r="L4" s="6" t="s">
        <v>85</v>
      </c>
      <c r="M4" s="6" t="s">
        <v>83</v>
      </c>
      <c r="N4" s="6" t="s">
        <v>84</v>
      </c>
      <c r="O4" s="6" t="s">
        <v>68</v>
      </c>
      <c r="P4" s="6" t="s">
        <v>85</v>
      </c>
      <c r="Q4" s="37"/>
    </row>
    <row r="5" spans="1:17" ht="91.5" customHeight="1" x14ac:dyDescent="0.3">
      <c r="A5" s="2"/>
      <c r="B5" s="3" t="s">
        <v>0</v>
      </c>
      <c r="C5" s="7" t="s">
        <v>55</v>
      </c>
      <c r="D5" s="7" t="s">
        <v>55</v>
      </c>
      <c r="E5" s="7" t="s">
        <v>55</v>
      </c>
      <c r="F5" s="7" t="s">
        <v>55</v>
      </c>
      <c r="G5" s="7"/>
      <c r="H5" s="7"/>
      <c r="I5" s="7" t="s">
        <v>55</v>
      </c>
      <c r="J5" s="7" t="s">
        <v>55</v>
      </c>
      <c r="K5" s="7"/>
      <c r="L5" s="7"/>
      <c r="M5" s="7" t="s">
        <v>55</v>
      </c>
      <c r="N5" s="7" t="s">
        <v>55</v>
      </c>
      <c r="O5" s="7"/>
      <c r="P5" s="7"/>
      <c r="Q5" s="2"/>
    </row>
    <row r="6" spans="1:17" ht="15.75" customHeight="1" x14ac:dyDescent="0.3">
      <c r="A6" s="2"/>
      <c r="B6" s="3" t="s">
        <v>1</v>
      </c>
      <c r="C6" s="2" t="s">
        <v>2</v>
      </c>
      <c r="D6" s="2" t="s">
        <v>2</v>
      </c>
      <c r="E6" s="2" t="s">
        <v>2</v>
      </c>
      <c r="F6" s="2" t="s">
        <v>2</v>
      </c>
      <c r="G6" s="2"/>
      <c r="H6" s="2"/>
      <c r="I6" s="2" t="s">
        <v>2</v>
      </c>
      <c r="J6" s="2" t="s">
        <v>2</v>
      </c>
      <c r="K6" s="2"/>
      <c r="L6" s="2"/>
      <c r="M6" s="2" t="s">
        <v>2</v>
      </c>
      <c r="N6" s="2" t="s">
        <v>2</v>
      </c>
      <c r="O6" s="2"/>
      <c r="P6" s="2"/>
      <c r="Q6" s="2" t="s">
        <v>2</v>
      </c>
    </row>
    <row r="7" spans="1:17" x14ac:dyDescent="0.25">
      <c r="A7" s="2">
        <v>1</v>
      </c>
      <c r="B7" s="2" t="s">
        <v>3</v>
      </c>
      <c r="C7" s="8"/>
      <c r="D7" s="8"/>
      <c r="E7" s="8"/>
      <c r="F7" s="8"/>
      <c r="G7" s="26">
        <v>2.4E-2</v>
      </c>
      <c r="H7" s="8">
        <f>E7+G7*F7</f>
        <v>0</v>
      </c>
      <c r="I7" s="8"/>
      <c r="J7" s="8"/>
      <c r="K7" s="26">
        <v>7.2999999999999995E-2</v>
      </c>
      <c r="L7" s="8">
        <f>I7+K7*J7</f>
        <v>0</v>
      </c>
      <c r="M7" s="8"/>
      <c r="N7" s="8"/>
      <c r="O7" s="26">
        <v>0.17</v>
      </c>
      <c r="P7" s="8">
        <f>M7+O7*N7</f>
        <v>0</v>
      </c>
      <c r="Q7" s="8">
        <v>9937599.1502369195</v>
      </c>
    </row>
    <row r="8" spans="1:17" x14ac:dyDescent="0.25">
      <c r="A8" s="2">
        <v>2</v>
      </c>
      <c r="B8" s="2" t="s">
        <v>4</v>
      </c>
      <c r="C8" s="8"/>
      <c r="D8" s="8"/>
      <c r="E8" s="8"/>
      <c r="F8" s="8"/>
      <c r="G8" s="26">
        <v>2.4E-2</v>
      </c>
      <c r="H8" s="8">
        <f t="shared" ref="H8:H32" si="0">E8+G8*F8</f>
        <v>0</v>
      </c>
      <c r="I8" s="8"/>
      <c r="J8" s="8"/>
      <c r="K8" s="26">
        <v>7.2999999999999995E-2</v>
      </c>
      <c r="L8" s="8">
        <f t="shared" ref="L8:L32" si="1">I8+K8*J8</f>
        <v>0</v>
      </c>
      <c r="M8" s="8"/>
      <c r="N8" s="8"/>
      <c r="O8" s="26">
        <v>0.17</v>
      </c>
      <c r="P8" s="8">
        <f t="shared" ref="P8:P32" si="2">M8+O8*N8</f>
        <v>0</v>
      </c>
      <c r="Q8" s="8">
        <v>3860908.7180666593</v>
      </c>
    </row>
    <row r="9" spans="1:17" x14ac:dyDescent="0.25">
      <c r="A9" s="2">
        <v>3</v>
      </c>
      <c r="B9" s="2" t="s">
        <v>5</v>
      </c>
      <c r="C9" s="8"/>
      <c r="D9" s="8"/>
      <c r="E9" s="8"/>
      <c r="F9" s="8"/>
      <c r="G9" s="26">
        <v>2.4E-2</v>
      </c>
      <c r="H9" s="8">
        <f t="shared" si="0"/>
        <v>0</v>
      </c>
      <c r="I9" s="8"/>
      <c r="J9" s="8"/>
      <c r="K9" s="26">
        <v>7.2999999999999995E-2</v>
      </c>
      <c r="L9" s="8">
        <f t="shared" si="1"/>
        <v>0</v>
      </c>
      <c r="M9" s="8"/>
      <c r="N9" s="8"/>
      <c r="O9" s="26">
        <v>0.17</v>
      </c>
      <c r="P9" s="8">
        <f t="shared" si="2"/>
        <v>0</v>
      </c>
      <c r="Q9" s="8">
        <v>1226747.302451093</v>
      </c>
    </row>
    <row r="10" spans="1:17" x14ac:dyDescent="0.25">
      <c r="A10" s="2">
        <v>4</v>
      </c>
      <c r="B10" s="2" t="s">
        <v>6</v>
      </c>
      <c r="C10" s="8"/>
      <c r="D10" s="8"/>
      <c r="E10" s="8"/>
      <c r="F10" s="8"/>
      <c r="G10" s="26">
        <v>2.4E-2</v>
      </c>
      <c r="H10" s="8">
        <f t="shared" si="0"/>
        <v>0</v>
      </c>
      <c r="I10" s="8"/>
      <c r="J10" s="8"/>
      <c r="K10" s="26">
        <v>7.2999999999999995E-2</v>
      </c>
      <c r="L10" s="8">
        <f t="shared" si="1"/>
        <v>0</v>
      </c>
      <c r="M10" s="8"/>
      <c r="N10" s="8"/>
      <c r="O10" s="26">
        <v>0.17</v>
      </c>
      <c r="P10" s="8">
        <f t="shared" si="2"/>
        <v>0</v>
      </c>
      <c r="Q10" s="8">
        <v>123928.69557735686</v>
      </c>
    </row>
    <row r="11" spans="1:17" x14ac:dyDescent="0.25">
      <c r="A11" s="2">
        <v>5</v>
      </c>
      <c r="B11" s="2" t="s">
        <v>7</v>
      </c>
      <c r="C11" s="8"/>
      <c r="D11" s="8"/>
      <c r="E11" s="8"/>
      <c r="F11" s="8"/>
      <c r="G11" s="26">
        <v>2.4E-2</v>
      </c>
      <c r="H11" s="8">
        <f t="shared" si="0"/>
        <v>0</v>
      </c>
      <c r="I11" s="8"/>
      <c r="J11" s="8"/>
      <c r="K11" s="26">
        <v>7.2999999999999995E-2</v>
      </c>
      <c r="L11" s="8">
        <f t="shared" si="1"/>
        <v>0</v>
      </c>
      <c r="M11" s="8"/>
      <c r="N11" s="8"/>
      <c r="O11" s="26">
        <v>0.17</v>
      </c>
      <c r="P11" s="8">
        <f t="shared" si="2"/>
        <v>0</v>
      </c>
      <c r="Q11" s="8">
        <v>760212.78572490963</v>
      </c>
    </row>
    <row r="12" spans="1:17" x14ac:dyDescent="0.25">
      <c r="A12" s="2">
        <v>6</v>
      </c>
      <c r="B12" s="2" t="s">
        <v>8</v>
      </c>
      <c r="C12" s="8"/>
      <c r="D12" s="8"/>
      <c r="E12" s="8"/>
      <c r="F12" s="8"/>
      <c r="G12" s="26">
        <v>2.4E-2</v>
      </c>
      <c r="H12" s="8">
        <f t="shared" si="0"/>
        <v>0</v>
      </c>
      <c r="I12" s="8"/>
      <c r="J12" s="8"/>
      <c r="K12" s="26">
        <v>7.2999999999999995E-2</v>
      </c>
      <c r="L12" s="8">
        <f t="shared" si="1"/>
        <v>0</v>
      </c>
      <c r="M12" s="8"/>
      <c r="N12" s="8"/>
      <c r="O12" s="26">
        <v>0.17</v>
      </c>
      <c r="P12" s="8">
        <f t="shared" si="2"/>
        <v>0</v>
      </c>
      <c r="Q12" s="8">
        <v>50230.60739713064</v>
      </c>
    </row>
    <row r="13" spans="1:17" x14ac:dyDescent="0.25">
      <c r="A13" s="2">
        <v>7</v>
      </c>
      <c r="B13" s="2" t="s">
        <v>9</v>
      </c>
      <c r="C13" s="8"/>
      <c r="D13" s="8"/>
      <c r="E13" s="8"/>
      <c r="F13" s="8"/>
      <c r="G13" s="26">
        <v>2.4E-2</v>
      </c>
      <c r="H13" s="8">
        <f t="shared" si="0"/>
        <v>0</v>
      </c>
      <c r="I13" s="8"/>
      <c r="J13" s="8"/>
      <c r="K13" s="26">
        <v>7.2999999999999995E-2</v>
      </c>
      <c r="L13" s="8">
        <f t="shared" si="1"/>
        <v>0</v>
      </c>
      <c r="M13" s="8"/>
      <c r="N13" s="8"/>
      <c r="O13" s="26">
        <v>0.17</v>
      </c>
      <c r="P13" s="8">
        <f t="shared" si="2"/>
        <v>0</v>
      </c>
      <c r="Q13" s="8">
        <v>182324.66688168637</v>
      </c>
    </row>
    <row r="14" spans="1:17" x14ac:dyDescent="0.25">
      <c r="A14" s="2">
        <v>8</v>
      </c>
      <c r="B14" s="2" t="s">
        <v>10</v>
      </c>
      <c r="C14" s="8"/>
      <c r="D14" s="8"/>
      <c r="E14" s="8"/>
      <c r="F14" s="8"/>
      <c r="G14" s="26">
        <v>2.4E-2</v>
      </c>
      <c r="H14" s="8">
        <f t="shared" si="0"/>
        <v>0</v>
      </c>
      <c r="I14" s="8"/>
      <c r="J14" s="8"/>
      <c r="K14" s="26">
        <v>7.2999999999999995E-2</v>
      </c>
      <c r="L14" s="8">
        <f t="shared" si="1"/>
        <v>0</v>
      </c>
      <c r="M14" s="8"/>
      <c r="N14" s="8"/>
      <c r="O14" s="26">
        <v>0.17</v>
      </c>
      <c r="P14" s="8">
        <f t="shared" si="2"/>
        <v>0</v>
      </c>
      <c r="Q14" s="8">
        <v>243998.65736291683</v>
      </c>
    </row>
    <row r="15" spans="1:17" x14ac:dyDescent="0.25">
      <c r="A15" s="2">
        <v>9</v>
      </c>
      <c r="B15" s="2" t="s">
        <v>11</v>
      </c>
      <c r="C15" s="8"/>
      <c r="D15" s="8"/>
      <c r="E15" s="8"/>
      <c r="F15" s="8"/>
      <c r="G15" s="26">
        <v>2.4E-2</v>
      </c>
      <c r="H15" s="8">
        <f t="shared" si="0"/>
        <v>0</v>
      </c>
      <c r="I15" s="8"/>
      <c r="J15" s="8"/>
      <c r="K15" s="26">
        <v>7.2999999999999995E-2</v>
      </c>
      <c r="L15" s="8">
        <f t="shared" si="1"/>
        <v>0</v>
      </c>
      <c r="M15" s="8"/>
      <c r="N15" s="8"/>
      <c r="O15" s="26">
        <v>0.17</v>
      </c>
      <c r="P15" s="8">
        <f t="shared" si="2"/>
        <v>0</v>
      </c>
      <c r="Q15" s="8">
        <v>2147348.8134283526</v>
      </c>
    </row>
    <row r="16" spans="1:17" x14ac:dyDescent="0.25">
      <c r="A16" s="2">
        <v>10</v>
      </c>
      <c r="B16" s="2" t="s">
        <v>12</v>
      </c>
      <c r="C16" s="8"/>
      <c r="D16" s="8"/>
      <c r="E16" s="8"/>
      <c r="F16" s="8"/>
      <c r="G16" s="26">
        <v>2.4E-2</v>
      </c>
      <c r="H16" s="8">
        <f t="shared" si="0"/>
        <v>0</v>
      </c>
      <c r="I16" s="8"/>
      <c r="J16" s="8"/>
      <c r="K16" s="26">
        <v>7.2999999999999995E-2</v>
      </c>
      <c r="L16" s="8">
        <f t="shared" si="1"/>
        <v>0</v>
      </c>
      <c r="M16" s="8"/>
      <c r="N16" s="8"/>
      <c r="O16" s="26">
        <v>0.17</v>
      </c>
      <c r="P16" s="8">
        <f t="shared" si="2"/>
        <v>0</v>
      </c>
      <c r="Q16" s="8">
        <v>1084690.4276200125</v>
      </c>
    </row>
    <row r="17" spans="1:17" x14ac:dyDescent="0.25">
      <c r="A17" s="2">
        <v>11</v>
      </c>
      <c r="B17" s="2" t="s">
        <v>13</v>
      </c>
      <c r="C17" s="8"/>
      <c r="D17" s="8"/>
      <c r="E17" s="8"/>
      <c r="F17" s="8"/>
      <c r="G17" s="26">
        <v>2.4E-2</v>
      </c>
      <c r="H17" s="8">
        <f t="shared" si="0"/>
        <v>0</v>
      </c>
      <c r="I17" s="8"/>
      <c r="J17" s="8"/>
      <c r="K17" s="26">
        <v>7.2999999999999995E-2</v>
      </c>
      <c r="L17" s="8">
        <f t="shared" si="1"/>
        <v>0</v>
      </c>
      <c r="M17" s="8"/>
      <c r="N17" s="8"/>
      <c r="O17" s="26">
        <v>0.17</v>
      </c>
      <c r="P17" s="8">
        <f t="shared" si="2"/>
        <v>0</v>
      </c>
      <c r="Q17" s="8">
        <v>739973.86698757729</v>
      </c>
    </row>
    <row r="18" spans="1:17" x14ac:dyDescent="0.25">
      <c r="A18" s="2">
        <v>12</v>
      </c>
      <c r="B18" s="2" t="s">
        <v>14</v>
      </c>
      <c r="C18" s="8"/>
      <c r="D18" s="8"/>
      <c r="E18" s="8"/>
      <c r="F18" s="8"/>
      <c r="G18" s="26">
        <v>2.4E-2</v>
      </c>
      <c r="H18" s="8">
        <f t="shared" si="0"/>
        <v>0</v>
      </c>
      <c r="I18" s="8"/>
      <c r="J18" s="8"/>
      <c r="K18" s="26">
        <v>7.2999999999999995E-2</v>
      </c>
      <c r="L18" s="8">
        <f t="shared" si="1"/>
        <v>0</v>
      </c>
      <c r="M18" s="8"/>
      <c r="N18" s="8"/>
      <c r="O18" s="26">
        <v>0.17</v>
      </c>
      <c r="P18" s="8">
        <f t="shared" si="2"/>
        <v>0</v>
      </c>
      <c r="Q18" s="8">
        <v>2728026.3688112306</v>
      </c>
    </row>
    <row r="19" spans="1:17" x14ac:dyDescent="0.25">
      <c r="A19" s="2">
        <v>13</v>
      </c>
      <c r="B19" s="2" t="s">
        <v>15</v>
      </c>
      <c r="C19" s="8"/>
      <c r="D19" s="8"/>
      <c r="E19" s="8"/>
      <c r="F19" s="8"/>
      <c r="G19" s="26">
        <v>2.4E-2</v>
      </c>
      <c r="H19" s="8">
        <f t="shared" si="0"/>
        <v>0</v>
      </c>
      <c r="I19" s="8"/>
      <c r="J19" s="8"/>
      <c r="K19" s="26">
        <v>7.2999999999999995E-2</v>
      </c>
      <c r="L19" s="8">
        <f t="shared" si="1"/>
        <v>0</v>
      </c>
      <c r="M19" s="8"/>
      <c r="N19" s="8"/>
      <c r="O19" s="26">
        <v>0.17</v>
      </c>
      <c r="P19" s="8">
        <f t="shared" si="2"/>
        <v>0</v>
      </c>
      <c r="Q19" s="8">
        <v>1146888.6568570377</v>
      </c>
    </row>
    <row r="20" spans="1:17" x14ac:dyDescent="0.25">
      <c r="A20" s="2">
        <v>14</v>
      </c>
      <c r="B20" s="2" t="s">
        <v>16</v>
      </c>
      <c r="C20" s="8"/>
      <c r="D20" s="8"/>
      <c r="E20" s="8"/>
      <c r="F20" s="8"/>
      <c r="G20" s="26">
        <v>2.4E-2</v>
      </c>
      <c r="H20" s="8">
        <f t="shared" si="0"/>
        <v>0</v>
      </c>
      <c r="I20" s="8"/>
      <c r="J20" s="8"/>
      <c r="K20" s="26">
        <v>7.2999999999999995E-2</v>
      </c>
      <c r="L20" s="8">
        <f t="shared" si="1"/>
        <v>0</v>
      </c>
      <c r="M20" s="8"/>
      <c r="N20" s="8"/>
      <c r="O20" s="26">
        <v>0.17</v>
      </c>
      <c r="P20" s="8">
        <f t="shared" si="2"/>
        <v>0</v>
      </c>
      <c r="Q20" s="8">
        <v>539318.08465128858</v>
      </c>
    </row>
    <row r="21" spans="1:17" x14ac:dyDescent="0.25">
      <c r="A21" s="2">
        <v>15</v>
      </c>
      <c r="B21" s="2" t="s">
        <v>17</v>
      </c>
      <c r="C21" s="8"/>
      <c r="D21" s="8"/>
      <c r="E21" s="8"/>
      <c r="F21" s="8"/>
      <c r="G21" s="26">
        <v>2.4E-2</v>
      </c>
      <c r="H21" s="8">
        <f t="shared" si="0"/>
        <v>0</v>
      </c>
      <c r="I21" s="8"/>
      <c r="J21" s="8"/>
      <c r="K21" s="26">
        <v>7.2999999999999995E-2</v>
      </c>
      <c r="L21" s="8">
        <f t="shared" si="1"/>
        <v>0</v>
      </c>
      <c r="M21" s="8"/>
      <c r="N21" s="8"/>
      <c r="O21" s="26">
        <v>0.17</v>
      </c>
      <c r="P21" s="8">
        <f t="shared" si="2"/>
        <v>0</v>
      </c>
      <c r="Q21" s="8">
        <v>98223.342630243424</v>
      </c>
    </row>
    <row r="22" spans="1:17" x14ac:dyDescent="0.25">
      <c r="A22" s="2">
        <v>16</v>
      </c>
      <c r="B22" s="2" t="s">
        <v>18</v>
      </c>
      <c r="C22" s="8"/>
      <c r="D22" s="8"/>
      <c r="E22" s="8"/>
      <c r="F22" s="8"/>
      <c r="G22" s="26">
        <v>2.4E-2</v>
      </c>
      <c r="H22" s="8">
        <f t="shared" si="0"/>
        <v>0</v>
      </c>
      <c r="I22" s="8"/>
      <c r="J22" s="8"/>
      <c r="K22" s="26">
        <v>7.2999999999999995E-2</v>
      </c>
      <c r="L22" s="8">
        <f t="shared" si="1"/>
        <v>0</v>
      </c>
      <c r="M22" s="8"/>
      <c r="N22" s="8"/>
      <c r="O22" s="26">
        <v>0.17</v>
      </c>
      <c r="P22" s="8">
        <f t="shared" si="2"/>
        <v>0</v>
      </c>
      <c r="Q22" s="8">
        <v>46277.898100121129</v>
      </c>
    </row>
    <row r="23" spans="1:17" x14ac:dyDescent="0.25">
      <c r="A23" s="2">
        <v>17</v>
      </c>
      <c r="B23" s="2" t="s">
        <v>19</v>
      </c>
      <c r="C23" s="8"/>
      <c r="D23" s="8"/>
      <c r="E23" s="8"/>
      <c r="F23" s="8"/>
      <c r="G23" s="26">
        <v>2.4E-2</v>
      </c>
      <c r="H23" s="8">
        <f t="shared" si="0"/>
        <v>0</v>
      </c>
      <c r="I23" s="8"/>
      <c r="J23" s="8"/>
      <c r="K23" s="26">
        <v>7.2999999999999995E-2</v>
      </c>
      <c r="L23" s="8">
        <f t="shared" si="1"/>
        <v>0</v>
      </c>
      <c r="M23" s="8"/>
      <c r="N23" s="8"/>
      <c r="O23" s="26">
        <v>0.17</v>
      </c>
      <c r="P23" s="8">
        <f t="shared" si="2"/>
        <v>0</v>
      </c>
      <c r="Q23" s="8">
        <v>1569670.0952503968</v>
      </c>
    </row>
    <row r="24" spans="1:17" x14ac:dyDescent="0.25">
      <c r="A24" s="2">
        <v>18</v>
      </c>
      <c r="B24" s="2" t="s">
        <v>20</v>
      </c>
      <c r="C24" s="8"/>
      <c r="D24" s="8"/>
      <c r="E24" s="8"/>
      <c r="F24" s="8"/>
      <c r="G24" s="26">
        <v>2.4E-2</v>
      </c>
      <c r="H24" s="8">
        <f t="shared" si="0"/>
        <v>0</v>
      </c>
      <c r="I24" s="8"/>
      <c r="J24" s="8"/>
      <c r="K24" s="26">
        <v>7.2999999999999995E-2</v>
      </c>
      <c r="L24" s="8">
        <f t="shared" si="1"/>
        <v>0</v>
      </c>
      <c r="M24" s="8"/>
      <c r="N24" s="8"/>
      <c r="O24" s="26">
        <v>0.17</v>
      </c>
      <c r="P24" s="8">
        <f t="shared" si="2"/>
        <v>0</v>
      </c>
      <c r="Q24" s="8">
        <v>726616.74472996872</v>
      </c>
    </row>
    <row r="25" spans="1:17" x14ac:dyDescent="0.25">
      <c r="A25" s="2">
        <v>19</v>
      </c>
      <c r="B25" s="2" t="s">
        <v>21</v>
      </c>
      <c r="C25" s="8"/>
      <c r="D25" s="8"/>
      <c r="E25" s="8"/>
      <c r="F25" s="8"/>
      <c r="G25" s="26">
        <v>2.4E-2</v>
      </c>
      <c r="H25" s="8">
        <f t="shared" si="0"/>
        <v>0</v>
      </c>
      <c r="I25" s="8"/>
      <c r="J25" s="8"/>
      <c r="K25" s="26">
        <v>7.2999999999999995E-2</v>
      </c>
      <c r="L25" s="8">
        <f t="shared" si="1"/>
        <v>0</v>
      </c>
      <c r="M25" s="8"/>
      <c r="N25" s="8"/>
      <c r="O25" s="26">
        <v>0.17</v>
      </c>
      <c r="P25" s="8">
        <f t="shared" si="2"/>
        <v>0</v>
      </c>
      <c r="Q25" s="8">
        <v>1981559.3255424777</v>
      </c>
    </row>
    <row r="26" spans="1:17" x14ac:dyDescent="0.25">
      <c r="A26" s="2">
        <v>20</v>
      </c>
      <c r="B26" s="2" t="s">
        <v>22</v>
      </c>
      <c r="C26" s="8"/>
      <c r="D26" s="8"/>
      <c r="E26" s="8"/>
      <c r="F26" s="8"/>
      <c r="G26" s="26">
        <v>2.4E-2</v>
      </c>
      <c r="H26" s="8">
        <f t="shared" si="0"/>
        <v>0</v>
      </c>
      <c r="I26" s="8"/>
      <c r="J26" s="8"/>
      <c r="K26" s="26">
        <v>7.2999999999999995E-2</v>
      </c>
      <c r="L26" s="8">
        <f t="shared" si="1"/>
        <v>0</v>
      </c>
      <c r="M26" s="8"/>
      <c r="N26" s="8"/>
      <c r="O26" s="26">
        <v>0.17</v>
      </c>
      <c r="P26" s="8">
        <f t="shared" si="2"/>
        <v>0</v>
      </c>
      <c r="Q26" s="8">
        <v>579446.52518319909</v>
      </c>
    </row>
    <row r="27" spans="1:17" x14ac:dyDescent="0.25">
      <c r="A27" s="2">
        <v>21</v>
      </c>
      <c r="B27" s="2" t="s">
        <v>23</v>
      </c>
      <c r="C27" s="8"/>
      <c r="D27" s="8"/>
      <c r="E27" s="8"/>
      <c r="F27" s="8"/>
      <c r="G27" s="26">
        <v>2.4E-2</v>
      </c>
      <c r="H27" s="8">
        <f t="shared" si="0"/>
        <v>0</v>
      </c>
      <c r="I27" s="8"/>
      <c r="J27" s="8"/>
      <c r="K27" s="26">
        <v>7.2999999999999995E-2</v>
      </c>
      <c r="L27" s="8">
        <f t="shared" si="1"/>
        <v>0</v>
      </c>
      <c r="M27" s="8"/>
      <c r="N27" s="8"/>
      <c r="O27" s="26">
        <v>0.17</v>
      </c>
      <c r="P27" s="8">
        <f t="shared" si="2"/>
        <v>0</v>
      </c>
      <c r="Q27" s="8">
        <v>2318062.4139009425</v>
      </c>
    </row>
    <row r="28" spans="1:17" x14ac:dyDescent="0.25">
      <c r="A28" s="2">
        <v>22</v>
      </c>
      <c r="B28" s="2" t="s">
        <v>24</v>
      </c>
      <c r="C28" s="8"/>
      <c r="D28" s="8"/>
      <c r="E28" s="8"/>
      <c r="F28" s="8"/>
      <c r="G28" s="26">
        <v>2.4E-2</v>
      </c>
      <c r="H28" s="8">
        <f t="shared" si="0"/>
        <v>0</v>
      </c>
      <c r="I28" s="8"/>
      <c r="J28" s="8"/>
      <c r="K28" s="26">
        <v>7.2999999999999995E-2</v>
      </c>
      <c r="L28" s="8">
        <f t="shared" si="1"/>
        <v>0</v>
      </c>
      <c r="M28" s="8"/>
      <c r="N28" s="8"/>
      <c r="O28" s="26">
        <v>0.17</v>
      </c>
      <c r="P28" s="8">
        <f t="shared" si="2"/>
        <v>0</v>
      </c>
      <c r="Q28" s="8">
        <v>3278180.795156152</v>
      </c>
    </row>
    <row r="29" spans="1:17" x14ac:dyDescent="0.25">
      <c r="A29" s="2">
        <v>23</v>
      </c>
      <c r="B29" s="2" t="s">
        <v>25</v>
      </c>
      <c r="C29" s="8"/>
      <c r="D29" s="8"/>
      <c r="E29" s="8"/>
      <c r="F29" s="8"/>
      <c r="G29" s="26">
        <v>2.4E-2</v>
      </c>
      <c r="H29" s="8">
        <f t="shared" si="0"/>
        <v>0</v>
      </c>
      <c r="I29" s="8"/>
      <c r="J29" s="8"/>
      <c r="K29" s="26">
        <v>7.2999999999999995E-2</v>
      </c>
      <c r="L29" s="8">
        <f t="shared" si="1"/>
        <v>0</v>
      </c>
      <c r="M29" s="8"/>
      <c r="N29" s="8"/>
      <c r="O29" s="26">
        <v>0.17</v>
      </c>
      <c r="P29" s="8">
        <f t="shared" si="2"/>
        <v>0</v>
      </c>
      <c r="Q29" s="8">
        <v>423278.06049623439</v>
      </c>
    </row>
    <row r="30" spans="1:17" x14ac:dyDescent="0.25">
      <c r="A30" s="2">
        <v>24</v>
      </c>
      <c r="B30" s="2" t="s">
        <v>26</v>
      </c>
      <c r="C30" s="8"/>
      <c r="D30" s="8"/>
      <c r="E30" s="8"/>
      <c r="F30" s="8"/>
      <c r="G30" s="26">
        <v>2.4E-2</v>
      </c>
      <c r="H30" s="8">
        <f t="shared" si="0"/>
        <v>0</v>
      </c>
      <c r="I30" s="8"/>
      <c r="J30" s="8"/>
      <c r="K30" s="26">
        <v>7.2999999999999995E-2</v>
      </c>
      <c r="L30" s="8">
        <f t="shared" si="1"/>
        <v>0</v>
      </c>
      <c r="M30" s="8"/>
      <c r="N30" s="8"/>
      <c r="O30" s="26">
        <v>0.17</v>
      </c>
      <c r="P30" s="8">
        <f t="shared" si="2"/>
        <v>0</v>
      </c>
      <c r="Q30" s="8">
        <v>1250876.2569792862</v>
      </c>
    </row>
    <row r="31" spans="1:17" x14ac:dyDescent="0.25">
      <c r="A31" s="2">
        <v>25</v>
      </c>
      <c r="B31" s="2" t="s">
        <v>27</v>
      </c>
      <c r="C31" s="8"/>
      <c r="D31" s="8"/>
      <c r="E31" s="8"/>
      <c r="F31" s="8"/>
      <c r="G31" s="26">
        <v>2.4E-2</v>
      </c>
      <c r="H31" s="8">
        <f t="shared" si="0"/>
        <v>0</v>
      </c>
      <c r="I31" s="8"/>
      <c r="J31" s="8"/>
      <c r="K31" s="26">
        <v>7.2999999999999995E-2</v>
      </c>
      <c r="L31" s="8">
        <f t="shared" si="1"/>
        <v>0</v>
      </c>
      <c r="M31" s="8"/>
      <c r="N31" s="8"/>
      <c r="O31" s="26">
        <v>0.17</v>
      </c>
      <c r="P31" s="8">
        <f t="shared" si="2"/>
        <v>0</v>
      </c>
      <c r="Q31" s="8">
        <v>6314343.1965077985</v>
      </c>
    </row>
    <row r="32" spans="1:17" x14ac:dyDescent="0.25">
      <c r="A32" s="2">
        <v>26</v>
      </c>
      <c r="B32" s="2" t="s">
        <v>28</v>
      </c>
      <c r="C32" s="8"/>
      <c r="D32" s="8"/>
      <c r="E32" s="8"/>
      <c r="F32" s="8"/>
      <c r="G32" s="26">
        <v>2.4E-2</v>
      </c>
      <c r="H32" s="8">
        <f t="shared" si="0"/>
        <v>0</v>
      </c>
      <c r="I32" s="8"/>
      <c r="J32" s="8"/>
      <c r="K32" s="26">
        <v>7.2999999999999995E-2</v>
      </c>
      <c r="L32" s="8">
        <f t="shared" si="1"/>
        <v>0</v>
      </c>
      <c r="M32" s="8"/>
      <c r="N32" s="8"/>
      <c r="O32" s="26">
        <v>0.17</v>
      </c>
      <c r="P32" s="8">
        <f t="shared" si="2"/>
        <v>0</v>
      </c>
      <c r="Q32" s="8">
        <v>216868.19398311756</v>
      </c>
    </row>
    <row r="33" spans="1:1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/>
      <c r="H33" s="10">
        <f>SUM(H7:H32)</f>
        <v>0</v>
      </c>
      <c r="I33" s="10">
        <f>SUM(I7:I32)</f>
        <v>0</v>
      </c>
      <c r="J33" s="10">
        <f>SUM(J7:J32)</f>
        <v>0</v>
      </c>
      <c r="K33" s="10"/>
      <c r="L33" s="10">
        <f>SUM(L7:L32)</f>
        <v>0</v>
      </c>
      <c r="M33" s="10">
        <f>SUM(M7:M32)</f>
        <v>0</v>
      </c>
      <c r="N33" s="10">
        <f>SUM(N7:N32)</f>
        <v>0</v>
      </c>
      <c r="O33" s="10"/>
      <c r="P33" s="10">
        <f>SUM(P7:P32)</f>
        <v>0</v>
      </c>
      <c r="Q33" s="10">
        <f>SUM(Q7:Q32)</f>
        <v>43575599.650514111</v>
      </c>
      <c r="S33"/>
    </row>
    <row r="35" spans="1:19" x14ac:dyDescent="0.25">
      <c r="C35" s="32">
        <f>C33/$Q33</f>
        <v>0</v>
      </c>
    </row>
  </sheetData>
  <mergeCells count="7">
    <mergeCell ref="Q3:Q4"/>
    <mergeCell ref="D3:D4"/>
    <mergeCell ref="C3:C4"/>
    <mergeCell ref="B3:B4"/>
    <mergeCell ref="E3:H3"/>
    <mergeCell ref="I3:L3"/>
    <mergeCell ref="M3:P3"/>
  </mergeCells>
  <phoneticPr fontId="2" type="noConversion"/>
  <pageMargins left="0.78740157499999996" right="0.78740157499999996" top="0.984251969" bottom="0.984251969" header="0.4921259845" footer="0.4921259845"/>
  <pageSetup paperSize="9" scale="75" pageOrder="overThenDown" orientation="landscape" r:id="rId1"/>
  <headerFooter alignWithMargins="0"/>
  <colBreaks count="1" manualBreakCount="1">
    <brk id="8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5260-B9CA-4644-8918-98968A20ABEA}">
  <dimension ref="A2:I33"/>
  <sheetViews>
    <sheetView topLeftCell="D1" workbookViewId="0">
      <selection activeCell="B5" sqref="B5"/>
    </sheetView>
  </sheetViews>
  <sheetFormatPr baseColWidth="10" defaultRowHeight="12.5" x14ac:dyDescent="0.25"/>
  <cols>
    <col min="1" max="1" width="4.7265625" customWidth="1"/>
    <col min="2" max="2" width="22.7265625" customWidth="1"/>
    <col min="3" max="3" width="17.453125" customWidth="1"/>
    <col min="4" max="4" width="17.1796875" customWidth="1"/>
    <col min="5" max="5" width="18.26953125" customWidth="1"/>
    <col min="6" max="6" width="21.54296875" customWidth="1"/>
    <col min="7" max="7" width="21.26953125" customWidth="1"/>
    <col min="8" max="8" width="14" customWidth="1"/>
    <col min="9" max="9" width="22.81640625" customWidth="1"/>
  </cols>
  <sheetData>
    <row r="2" spans="1:9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4" t="s">
        <v>39</v>
      </c>
    </row>
    <row r="3" spans="1:9" ht="13" x14ac:dyDescent="0.3">
      <c r="A3" s="2"/>
      <c r="B3" s="3" t="s">
        <v>34</v>
      </c>
      <c r="C3" s="5"/>
      <c r="D3" s="4"/>
      <c r="E3" s="5" t="s">
        <v>77</v>
      </c>
      <c r="F3" s="2"/>
      <c r="G3" s="2"/>
      <c r="H3" s="22" t="s">
        <v>81</v>
      </c>
      <c r="I3" s="22" t="s">
        <v>82</v>
      </c>
    </row>
    <row r="4" spans="1:9" ht="47.25" customHeight="1" x14ac:dyDescent="0.35">
      <c r="A4" s="2"/>
      <c r="B4" s="27" t="s">
        <v>111</v>
      </c>
      <c r="C4" s="19" t="s">
        <v>74</v>
      </c>
      <c r="D4" s="20" t="s">
        <v>75</v>
      </c>
      <c r="E4" s="21" t="s">
        <v>76</v>
      </c>
      <c r="F4" s="6" t="s">
        <v>79</v>
      </c>
      <c r="G4" s="6" t="s">
        <v>96</v>
      </c>
      <c r="H4" s="6" t="s">
        <v>101</v>
      </c>
      <c r="I4" s="6" t="s">
        <v>71</v>
      </c>
    </row>
    <row r="5" spans="1:9" ht="91.5" customHeight="1" x14ac:dyDescent="0.3">
      <c r="A5" s="2"/>
      <c r="B5" s="3" t="s">
        <v>0</v>
      </c>
      <c r="C5" s="7" t="s">
        <v>63</v>
      </c>
      <c r="D5" s="7" t="s">
        <v>73</v>
      </c>
      <c r="E5" s="7"/>
      <c r="F5" s="7" t="s">
        <v>78</v>
      </c>
      <c r="G5" s="23" t="s">
        <v>80</v>
      </c>
      <c r="H5" s="2"/>
      <c r="I5" s="2"/>
    </row>
    <row r="6" spans="1:9" ht="15.75" customHeight="1" x14ac:dyDescent="0.3">
      <c r="A6" s="2"/>
      <c r="B6" s="3" t="s">
        <v>1</v>
      </c>
      <c r="C6" s="2" t="s">
        <v>51</v>
      </c>
      <c r="D6" s="2"/>
      <c r="E6" s="2" t="s">
        <v>2</v>
      </c>
      <c r="F6" s="2" t="s">
        <v>2</v>
      </c>
      <c r="G6" s="2" t="s">
        <v>2</v>
      </c>
      <c r="H6" s="2"/>
      <c r="I6" s="2" t="s">
        <v>2</v>
      </c>
    </row>
    <row r="7" spans="1:9" x14ac:dyDescent="0.25">
      <c r="A7" s="2">
        <v>1</v>
      </c>
      <c r="B7" s="2" t="s">
        <v>3</v>
      </c>
      <c r="C7" s="8"/>
      <c r="D7" s="8"/>
      <c r="E7" s="8">
        <f>D7-C7</f>
        <v>0</v>
      </c>
      <c r="F7" s="8"/>
      <c r="G7" s="8"/>
      <c r="H7" s="24" t="e">
        <f>G7/F7</f>
        <v>#DIV/0!</v>
      </c>
      <c r="I7" s="8" t="e">
        <f>E7*H7</f>
        <v>#DIV/0!</v>
      </c>
    </row>
    <row r="8" spans="1:9" x14ac:dyDescent="0.25">
      <c r="A8" s="2">
        <v>2</v>
      </c>
      <c r="B8" s="2" t="s">
        <v>4</v>
      </c>
      <c r="C8" s="8"/>
      <c r="D8" s="8"/>
      <c r="E8" s="8">
        <f t="shared" ref="E8:E32" si="0">D8-C8</f>
        <v>0</v>
      </c>
      <c r="F8" s="8"/>
      <c r="G8" s="8"/>
      <c r="H8" s="24" t="e">
        <f t="shared" ref="H8:H33" si="1">G8/F8</f>
        <v>#DIV/0!</v>
      </c>
      <c r="I8" s="8" t="e">
        <f t="shared" ref="I8:I32" si="2">E8*H8</f>
        <v>#DIV/0!</v>
      </c>
    </row>
    <row r="9" spans="1:9" x14ac:dyDescent="0.25">
      <c r="A9" s="2">
        <v>3</v>
      </c>
      <c r="B9" s="2" t="s">
        <v>5</v>
      </c>
      <c r="C9" s="8"/>
      <c r="D9" s="8"/>
      <c r="E9" s="8">
        <f t="shared" si="0"/>
        <v>0</v>
      </c>
      <c r="F9" s="8"/>
      <c r="G9" s="8"/>
      <c r="H9" s="24" t="e">
        <f t="shared" si="1"/>
        <v>#DIV/0!</v>
      </c>
      <c r="I9" s="8" t="e">
        <f t="shared" si="2"/>
        <v>#DIV/0!</v>
      </c>
    </row>
    <row r="10" spans="1:9" x14ac:dyDescent="0.25">
      <c r="A10" s="2">
        <v>4</v>
      </c>
      <c r="B10" s="2" t="s">
        <v>6</v>
      </c>
      <c r="C10" s="8"/>
      <c r="D10" s="8"/>
      <c r="E10" s="8">
        <f t="shared" si="0"/>
        <v>0</v>
      </c>
      <c r="F10" s="8"/>
      <c r="G10" s="8"/>
      <c r="H10" s="24" t="e">
        <f t="shared" si="1"/>
        <v>#DIV/0!</v>
      </c>
      <c r="I10" s="8" t="e">
        <f t="shared" si="2"/>
        <v>#DIV/0!</v>
      </c>
    </row>
    <row r="11" spans="1:9" x14ac:dyDescent="0.25">
      <c r="A11" s="2">
        <v>5</v>
      </c>
      <c r="B11" s="2" t="s">
        <v>7</v>
      </c>
      <c r="C11" s="8"/>
      <c r="D11" s="8"/>
      <c r="E11" s="8">
        <f t="shared" si="0"/>
        <v>0</v>
      </c>
      <c r="F11" s="8"/>
      <c r="G11" s="8"/>
      <c r="H11" s="24" t="e">
        <f t="shared" si="1"/>
        <v>#DIV/0!</v>
      </c>
      <c r="I11" s="8" t="e">
        <f t="shared" si="2"/>
        <v>#DIV/0!</v>
      </c>
    </row>
    <row r="12" spans="1:9" x14ac:dyDescent="0.25">
      <c r="A12" s="2">
        <v>6</v>
      </c>
      <c r="B12" s="2" t="s">
        <v>8</v>
      </c>
      <c r="C12" s="8"/>
      <c r="D12" s="8"/>
      <c r="E12" s="8">
        <f t="shared" si="0"/>
        <v>0</v>
      </c>
      <c r="F12" s="8"/>
      <c r="G12" s="8"/>
      <c r="H12" s="24" t="e">
        <f t="shared" si="1"/>
        <v>#DIV/0!</v>
      </c>
      <c r="I12" s="8" t="e">
        <f t="shared" si="2"/>
        <v>#DIV/0!</v>
      </c>
    </row>
    <row r="13" spans="1:9" x14ac:dyDescent="0.25">
      <c r="A13" s="2">
        <v>7</v>
      </c>
      <c r="B13" s="2" t="s">
        <v>9</v>
      </c>
      <c r="C13" s="8"/>
      <c r="D13" s="8"/>
      <c r="E13" s="8">
        <f t="shared" si="0"/>
        <v>0</v>
      </c>
      <c r="F13" s="8"/>
      <c r="G13" s="8"/>
      <c r="H13" s="24" t="e">
        <f t="shared" si="1"/>
        <v>#DIV/0!</v>
      </c>
      <c r="I13" s="8" t="e">
        <f t="shared" si="2"/>
        <v>#DIV/0!</v>
      </c>
    </row>
    <row r="14" spans="1:9" x14ac:dyDescent="0.25">
      <c r="A14" s="2">
        <v>8</v>
      </c>
      <c r="B14" s="2" t="s">
        <v>10</v>
      </c>
      <c r="C14" s="8"/>
      <c r="D14" s="8"/>
      <c r="E14" s="8">
        <f t="shared" si="0"/>
        <v>0</v>
      </c>
      <c r="F14" s="8"/>
      <c r="G14" s="8"/>
      <c r="H14" s="24" t="e">
        <f t="shared" si="1"/>
        <v>#DIV/0!</v>
      </c>
      <c r="I14" s="8" t="e">
        <f t="shared" si="2"/>
        <v>#DIV/0!</v>
      </c>
    </row>
    <row r="15" spans="1:9" x14ac:dyDescent="0.25">
      <c r="A15" s="2">
        <v>9</v>
      </c>
      <c r="B15" s="2" t="s">
        <v>11</v>
      </c>
      <c r="C15" s="8"/>
      <c r="D15" s="8"/>
      <c r="E15" s="8">
        <f t="shared" si="0"/>
        <v>0</v>
      </c>
      <c r="F15" s="8"/>
      <c r="G15" s="8"/>
      <c r="H15" s="24" t="e">
        <f t="shared" si="1"/>
        <v>#DIV/0!</v>
      </c>
      <c r="I15" s="8" t="e">
        <f t="shared" si="2"/>
        <v>#DIV/0!</v>
      </c>
    </row>
    <row r="16" spans="1:9" x14ac:dyDescent="0.25">
      <c r="A16" s="2">
        <v>10</v>
      </c>
      <c r="B16" s="2" t="s">
        <v>12</v>
      </c>
      <c r="C16" s="8"/>
      <c r="D16" s="8"/>
      <c r="E16" s="8">
        <f t="shared" si="0"/>
        <v>0</v>
      </c>
      <c r="F16" s="8"/>
      <c r="G16" s="8"/>
      <c r="H16" s="24" t="e">
        <f t="shared" si="1"/>
        <v>#DIV/0!</v>
      </c>
      <c r="I16" s="8" t="e">
        <f t="shared" si="2"/>
        <v>#DIV/0!</v>
      </c>
    </row>
    <row r="17" spans="1:9" x14ac:dyDescent="0.25">
      <c r="A17" s="2">
        <v>11</v>
      </c>
      <c r="B17" s="2" t="s">
        <v>13</v>
      </c>
      <c r="C17" s="8"/>
      <c r="D17" s="8"/>
      <c r="E17" s="8">
        <f t="shared" si="0"/>
        <v>0</v>
      </c>
      <c r="F17" s="8"/>
      <c r="G17" s="8"/>
      <c r="H17" s="24" t="e">
        <f t="shared" si="1"/>
        <v>#DIV/0!</v>
      </c>
      <c r="I17" s="8" t="e">
        <f t="shared" si="2"/>
        <v>#DIV/0!</v>
      </c>
    </row>
    <row r="18" spans="1:9" x14ac:dyDescent="0.25">
      <c r="A18" s="2">
        <v>12</v>
      </c>
      <c r="B18" s="2" t="s">
        <v>14</v>
      </c>
      <c r="C18" s="8"/>
      <c r="D18" s="8"/>
      <c r="E18" s="8">
        <f t="shared" si="0"/>
        <v>0</v>
      </c>
      <c r="F18" s="8"/>
      <c r="G18" s="8"/>
      <c r="H18" s="24" t="e">
        <f t="shared" si="1"/>
        <v>#DIV/0!</v>
      </c>
      <c r="I18" s="8" t="e">
        <f t="shared" si="2"/>
        <v>#DIV/0!</v>
      </c>
    </row>
    <row r="19" spans="1:9" x14ac:dyDescent="0.25">
      <c r="A19" s="2">
        <v>13</v>
      </c>
      <c r="B19" s="2" t="s">
        <v>15</v>
      </c>
      <c r="C19" s="8"/>
      <c r="D19" s="8"/>
      <c r="E19" s="8">
        <f t="shared" si="0"/>
        <v>0</v>
      </c>
      <c r="F19" s="8"/>
      <c r="G19" s="8"/>
      <c r="H19" s="24" t="e">
        <f t="shared" si="1"/>
        <v>#DIV/0!</v>
      </c>
      <c r="I19" s="8" t="e">
        <f t="shared" si="2"/>
        <v>#DIV/0!</v>
      </c>
    </row>
    <row r="20" spans="1:9" x14ac:dyDescent="0.25">
      <c r="A20" s="2">
        <v>14</v>
      </c>
      <c r="B20" s="2" t="s">
        <v>16</v>
      </c>
      <c r="C20" s="8"/>
      <c r="D20" s="8"/>
      <c r="E20" s="8">
        <f t="shared" si="0"/>
        <v>0</v>
      </c>
      <c r="F20" s="8"/>
      <c r="G20" s="8"/>
      <c r="H20" s="24" t="e">
        <f t="shared" si="1"/>
        <v>#DIV/0!</v>
      </c>
      <c r="I20" s="8" t="e">
        <f t="shared" si="2"/>
        <v>#DIV/0!</v>
      </c>
    </row>
    <row r="21" spans="1:9" x14ac:dyDescent="0.25">
      <c r="A21" s="2">
        <v>15</v>
      </c>
      <c r="B21" s="2" t="s">
        <v>17</v>
      </c>
      <c r="C21" s="8"/>
      <c r="D21" s="8"/>
      <c r="E21" s="8">
        <f t="shared" si="0"/>
        <v>0</v>
      </c>
      <c r="F21" s="8"/>
      <c r="G21" s="8"/>
      <c r="H21" s="24" t="e">
        <f t="shared" si="1"/>
        <v>#DIV/0!</v>
      </c>
      <c r="I21" s="8" t="e">
        <f t="shared" si="2"/>
        <v>#DIV/0!</v>
      </c>
    </row>
    <row r="22" spans="1:9" x14ac:dyDescent="0.25">
      <c r="A22" s="2">
        <v>16</v>
      </c>
      <c r="B22" s="2" t="s">
        <v>18</v>
      </c>
      <c r="C22" s="8"/>
      <c r="D22" s="8"/>
      <c r="E22" s="8">
        <f t="shared" si="0"/>
        <v>0</v>
      </c>
      <c r="F22" s="8"/>
      <c r="G22" s="8"/>
      <c r="H22" s="24" t="e">
        <f t="shared" si="1"/>
        <v>#DIV/0!</v>
      </c>
      <c r="I22" s="8" t="e">
        <f t="shared" si="2"/>
        <v>#DIV/0!</v>
      </c>
    </row>
    <row r="23" spans="1:9" x14ac:dyDescent="0.25">
      <c r="A23" s="2">
        <v>17</v>
      </c>
      <c r="B23" s="2" t="s">
        <v>19</v>
      </c>
      <c r="C23" s="8"/>
      <c r="D23" s="8"/>
      <c r="E23" s="8">
        <f t="shared" si="0"/>
        <v>0</v>
      </c>
      <c r="F23" s="8"/>
      <c r="G23" s="8"/>
      <c r="H23" s="24" t="e">
        <f t="shared" si="1"/>
        <v>#DIV/0!</v>
      </c>
      <c r="I23" s="8" t="e">
        <f t="shared" si="2"/>
        <v>#DIV/0!</v>
      </c>
    </row>
    <row r="24" spans="1:9" x14ac:dyDescent="0.25">
      <c r="A24" s="2">
        <v>18</v>
      </c>
      <c r="B24" s="2" t="s">
        <v>20</v>
      </c>
      <c r="C24" s="8"/>
      <c r="D24" s="8"/>
      <c r="E24" s="8">
        <f t="shared" si="0"/>
        <v>0</v>
      </c>
      <c r="F24" s="8"/>
      <c r="G24" s="8"/>
      <c r="H24" s="24" t="e">
        <f t="shared" si="1"/>
        <v>#DIV/0!</v>
      </c>
      <c r="I24" s="8" t="e">
        <f t="shared" si="2"/>
        <v>#DIV/0!</v>
      </c>
    </row>
    <row r="25" spans="1:9" x14ac:dyDescent="0.25">
      <c r="A25" s="2">
        <v>19</v>
      </c>
      <c r="B25" s="2" t="s">
        <v>21</v>
      </c>
      <c r="C25" s="8"/>
      <c r="D25" s="8"/>
      <c r="E25" s="8">
        <f t="shared" si="0"/>
        <v>0</v>
      </c>
      <c r="F25" s="8"/>
      <c r="G25" s="8"/>
      <c r="H25" s="24" t="e">
        <f t="shared" si="1"/>
        <v>#DIV/0!</v>
      </c>
      <c r="I25" s="8" t="e">
        <f t="shared" si="2"/>
        <v>#DIV/0!</v>
      </c>
    </row>
    <row r="26" spans="1:9" x14ac:dyDescent="0.25">
      <c r="A26" s="2">
        <v>20</v>
      </c>
      <c r="B26" s="2" t="s">
        <v>22</v>
      </c>
      <c r="C26" s="8"/>
      <c r="D26" s="8"/>
      <c r="E26" s="8">
        <f t="shared" si="0"/>
        <v>0</v>
      </c>
      <c r="F26" s="8"/>
      <c r="G26" s="8"/>
      <c r="H26" s="24" t="e">
        <f t="shared" si="1"/>
        <v>#DIV/0!</v>
      </c>
      <c r="I26" s="8" t="e">
        <f t="shared" si="2"/>
        <v>#DIV/0!</v>
      </c>
    </row>
    <row r="27" spans="1:9" x14ac:dyDescent="0.25">
      <c r="A27" s="2">
        <v>21</v>
      </c>
      <c r="B27" s="2" t="s">
        <v>23</v>
      </c>
      <c r="C27" s="8"/>
      <c r="D27" s="8"/>
      <c r="E27" s="8">
        <f t="shared" si="0"/>
        <v>0</v>
      </c>
      <c r="F27" s="8"/>
      <c r="G27" s="8"/>
      <c r="H27" s="24" t="e">
        <f t="shared" si="1"/>
        <v>#DIV/0!</v>
      </c>
      <c r="I27" s="8" t="e">
        <f t="shared" si="2"/>
        <v>#DIV/0!</v>
      </c>
    </row>
    <row r="28" spans="1:9" x14ac:dyDescent="0.25">
      <c r="A28" s="2">
        <v>22</v>
      </c>
      <c r="B28" s="2" t="s">
        <v>24</v>
      </c>
      <c r="C28" s="8"/>
      <c r="D28" s="8"/>
      <c r="E28" s="8">
        <f t="shared" si="0"/>
        <v>0</v>
      </c>
      <c r="F28" s="8"/>
      <c r="G28" s="8"/>
      <c r="H28" s="24" t="e">
        <f t="shared" si="1"/>
        <v>#DIV/0!</v>
      </c>
      <c r="I28" s="8" t="e">
        <f t="shared" si="2"/>
        <v>#DIV/0!</v>
      </c>
    </row>
    <row r="29" spans="1:9" x14ac:dyDescent="0.25">
      <c r="A29" s="2">
        <v>23</v>
      </c>
      <c r="B29" s="2" t="s">
        <v>25</v>
      </c>
      <c r="C29" s="8"/>
      <c r="D29" s="8"/>
      <c r="E29" s="8">
        <f t="shared" si="0"/>
        <v>0</v>
      </c>
      <c r="F29" s="8"/>
      <c r="G29" s="8"/>
      <c r="H29" s="24" t="e">
        <f t="shared" si="1"/>
        <v>#DIV/0!</v>
      </c>
      <c r="I29" s="8" t="e">
        <f t="shared" si="2"/>
        <v>#DIV/0!</v>
      </c>
    </row>
    <row r="30" spans="1:9" x14ac:dyDescent="0.25">
      <c r="A30" s="2">
        <v>24</v>
      </c>
      <c r="B30" s="2" t="s">
        <v>26</v>
      </c>
      <c r="C30" s="8"/>
      <c r="D30" s="8"/>
      <c r="E30" s="8">
        <f t="shared" si="0"/>
        <v>0</v>
      </c>
      <c r="F30" s="8"/>
      <c r="G30" s="8"/>
      <c r="H30" s="24" t="e">
        <f t="shared" si="1"/>
        <v>#DIV/0!</v>
      </c>
      <c r="I30" s="8" t="e">
        <f t="shared" si="2"/>
        <v>#DIV/0!</v>
      </c>
    </row>
    <row r="31" spans="1:9" x14ac:dyDescent="0.25">
      <c r="A31" s="2">
        <v>25</v>
      </c>
      <c r="B31" s="2" t="s">
        <v>27</v>
      </c>
      <c r="C31" s="8"/>
      <c r="D31" s="8"/>
      <c r="E31" s="8">
        <f t="shared" si="0"/>
        <v>0</v>
      </c>
      <c r="F31" s="8"/>
      <c r="G31" s="8"/>
      <c r="H31" s="24" t="e">
        <f t="shared" si="1"/>
        <v>#DIV/0!</v>
      </c>
      <c r="I31" s="8" t="e">
        <f t="shared" si="2"/>
        <v>#DIV/0!</v>
      </c>
    </row>
    <row r="32" spans="1:9" x14ac:dyDescent="0.25">
      <c r="A32" s="2">
        <v>26</v>
      </c>
      <c r="B32" s="2" t="s">
        <v>28</v>
      </c>
      <c r="C32" s="8"/>
      <c r="D32" s="8"/>
      <c r="E32" s="8">
        <f t="shared" si="0"/>
        <v>0</v>
      </c>
      <c r="F32" s="8"/>
      <c r="G32" s="8"/>
      <c r="H32" s="24" t="e">
        <f t="shared" si="1"/>
        <v>#DIV/0!</v>
      </c>
      <c r="I32" s="8" t="e">
        <f t="shared" si="2"/>
        <v>#DIV/0!</v>
      </c>
    </row>
    <row r="33" spans="1:9" s="1" customFormat="1" ht="13" x14ac:dyDescent="0.3">
      <c r="A33" s="11"/>
      <c r="B33" s="9" t="s">
        <v>29</v>
      </c>
      <c r="C33" s="10">
        <f>SUM(C7:C32)</f>
        <v>0</v>
      </c>
      <c r="D33" s="10">
        <f>SUM(D7:D32)</f>
        <v>0</v>
      </c>
      <c r="E33" s="10">
        <f>SUM(E7:E32)</f>
        <v>0</v>
      </c>
      <c r="F33" s="10">
        <f>SUM(F7:F32)</f>
        <v>0</v>
      </c>
      <c r="G33" s="10">
        <f>SUM(G7:G32)</f>
        <v>0</v>
      </c>
      <c r="H33" s="25" t="e">
        <f t="shared" si="1"/>
        <v>#DIV/0!</v>
      </c>
      <c r="I33" s="10" t="e">
        <f>SUM(I7:I32)</f>
        <v>#DIV/0!</v>
      </c>
    </row>
  </sheetData>
  <phoneticPr fontId="2" type="noConversion"/>
  <pageMargins left="0.78740157499999996" right="0.78740157499999996" top="0.984251969" bottom="0.984251969" header="0.4921259845" footer="0.4921259845"/>
  <pageSetup paperSize="9" scale="80" pageOrder="overThenDown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B34A-E843-4F33-A05F-C2A1CBD21C4D}">
  <dimension ref="A2:J33"/>
  <sheetViews>
    <sheetView tabSelected="1" workbookViewId="0">
      <selection activeCell="H15" sqref="H15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</row>
    <row r="4" spans="1:10" ht="65" x14ac:dyDescent="0.3">
      <c r="A4" s="2"/>
      <c r="B4" s="11" t="s">
        <v>110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104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</row>
    <row r="6" spans="1:10" ht="13" x14ac:dyDescent="0.3">
      <c r="A6" s="2"/>
      <c r="B6" s="3" t="s">
        <v>1</v>
      </c>
      <c r="C6" s="14" t="s">
        <v>2</v>
      </c>
      <c r="D6" s="14" t="s">
        <v>2</v>
      </c>
      <c r="E6" s="14" t="s">
        <v>2</v>
      </c>
      <c r="F6" s="14" t="s">
        <v>2</v>
      </c>
      <c r="G6" s="14" t="s">
        <v>2</v>
      </c>
      <c r="H6" s="14" t="s">
        <v>2</v>
      </c>
    </row>
    <row r="7" spans="1:10" x14ac:dyDescent="0.25">
      <c r="A7" s="2">
        <v>1</v>
      </c>
      <c r="B7" s="2" t="s">
        <v>3</v>
      </c>
      <c r="C7" s="8">
        <f>Natürliche_Personen!J7</f>
        <v>28747637</v>
      </c>
      <c r="D7" s="8">
        <f>Quellenbesteuerte_Einkommen!C7</f>
        <v>872523.59472300275</v>
      </c>
      <c r="E7" s="8">
        <f>Vermögen_natürliche_Personen!E7</f>
        <v>3799638.0348580503</v>
      </c>
      <c r="F7" s="8">
        <f>'Juristische Personen'!Q7</f>
        <v>9937599.1502369195</v>
      </c>
      <c r="G7" s="8"/>
      <c r="H7" s="8">
        <f>SUM(C7:G7)</f>
        <v>43357397.779817969</v>
      </c>
      <c r="J7" s="13"/>
    </row>
    <row r="8" spans="1:10" x14ac:dyDescent="0.25">
      <c r="A8" s="2">
        <v>2</v>
      </c>
      <c r="B8" s="2" t="s">
        <v>4</v>
      </c>
      <c r="C8" s="8">
        <f>Natürliche_Personen!J8</f>
        <v>13577831.6</v>
      </c>
      <c r="D8" s="8">
        <f>Quellenbesteuerte_Einkommen!C8</f>
        <v>427056.477189406</v>
      </c>
      <c r="E8" s="8">
        <f>Vermögen_natürliche_Personen!E8</f>
        <v>1329530.3274410509</v>
      </c>
      <c r="F8" s="8">
        <f>'Juristische Personen'!Q8</f>
        <v>3860908.7180666593</v>
      </c>
      <c r="G8" s="8"/>
      <c r="H8" s="8">
        <f t="shared" ref="H8:H32" si="0">SUM(C8:G8)</f>
        <v>19195327.122697119</v>
      </c>
      <c r="J8" s="13"/>
    </row>
    <row r="9" spans="1:10" x14ac:dyDescent="0.25">
      <c r="A9" s="2">
        <v>3</v>
      </c>
      <c r="B9" s="2" t="s">
        <v>5</v>
      </c>
      <c r="C9" s="8">
        <f>Natürliche_Personen!J9</f>
        <v>4963058.7000000011</v>
      </c>
      <c r="D9" s="8">
        <f>Quellenbesteuerte_Einkommen!C9</f>
        <v>219047.61949183804</v>
      </c>
      <c r="E9" s="8">
        <f>Vermögen_natürliche_Personen!E9</f>
        <v>467820.47637191985</v>
      </c>
      <c r="F9" s="8">
        <f>'Juristische Personen'!Q9</f>
        <v>1226747.302451093</v>
      </c>
      <c r="G9" s="8"/>
      <c r="H9" s="8">
        <f t="shared" si="0"/>
        <v>6876674.0983148515</v>
      </c>
      <c r="J9" s="13"/>
    </row>
    <row r="10" spans="1:10" x14ac:dyDescent="0.25">
      <c r="A10" s="2">
        <v>4</v>
      </c>
      <c r="B10" s="2" t="s">
        <v>6</v>
      </c>
      <c r="C10" s="8">
        <f>Natürliche_Personen!J10</f>
        <v>399189</v>
      </c>
      <c r="D10" s="8">
        <f>Quellenbesteuerte_Einkommen!C10</f>
        <v>15394.544403679583</v>
      </c>
      <c r="E10" s="8">
        <f>Vermögen_natürliche_Personen!E10</f>
        <v>40535.876609568644</v>
      </c>
      <c r="F10" s="8">
        <f>'Juristische Personen'!Q10</f>
        <v>123928.69557735686</v>
      </c>
      <c r="G10" s="8"/>
      <c r="H10" s="8">
        <f t="shared" si="0"/>
        <v>579048.11659060512</v>
      </c>
      <c r="J10" s="13"/>
    </row>
    <row r="11" spans="1:10" x14ac:dyDescent="0.25">
      <c r="A11" s="2">
        <v>5</v>
      </c>
      <c r="B11" s="2" t="s">
        <v>7</v>
      </c>
      <c r="C11" s="8">
        <f>Natürliche_Personen!J11</f>
        <v>3213569.8</v>
      </c>
      <c r="D11" s="8">
        <f>Quellenbesteuerte_Einkommen!C11</f>
        <v>40878.154975945356</v>
      </c>
      <c r="E11" s="8">
        <f>Vermögen_natürliche_Personen!E11</f>
        <v>371007.13185361627</v>
      </c>
      <c r="F11" s="8">
        <f>'Juristische Personen'!Q11</f>
        <v>760212.78572490963</v>
      </c>
      <c r="G11" s="8"/>
      <c r="H11" s="8">
        <f t="shared" si="0"/>
        <v>4385667.8725544708</v>
      </c>
      <c r="J11" s="13"/>
    </row>
    <row r="12" spans="1:10" x14ac:dyDescent="0.25">
      <c r="A12" s="2">
        <v>6</v>
      </c>
      <c r="B12" s="2" t="s">
        <v>8</v>
      </c>
      <c r="C12" s="8">
        <f>Natürliche_Personen!J12</f>
        <v>456029.00000000006</v>
      </c>
      <c r="D12" s="8">
        <f>Quellenbesteuerte_Einkommen!C12</f>
        <v>18755.241296985594</v>
      </c>
      <c r="E12" s="8">
        <f>Vermögen_natürliche_Personen!E12</f>
        <v>44785.664009948116</v>
      </c>
      <c r="F12" s="8">
        <f>'Juristische Personen'!Q12</f>
        <v>50230.60739713064</v>
      </c>
      <c r="G12" s="8"/>
      <c r="H12" s="8">
        <f t="shared" si="0"/>
        <v>569800.51270406449</v>
      </c>
      <c r="J12" s="13"/>
    </row>
    <row r="13" spans="1:10" x14ac:dyDescent="0.25">
      <c r="A13" s="2">
        <v>7</v>
      </c>
      <c r="B13" s="2" t="s">
        <v>9</v>
      </c>
      <c r="C13" s="8">
        <f>Natürliche_Personen!J13</f>
        <v>897810.29999999993</v>
      </c>
      <c r="D13" s="8">
        <f>Quellenbesteuerte_Einkommen!C13</f>
        <v>10194.213483392214</v>
      </c>
      <c r="E13" s="8">
        <f>Vermögen_natürliche_Personen!E13</f>
        <v>144370.21598503139</v>
      </c>
      <c r="F13" s="8">
        <f>'Juristische Personen'!Q13</f>
        <v>182324.66688168637</v>
      </c>
      <c r="G13" s="8"/>
      <c r="H13" s="8">
        <f t="shared" si="0"/>
        <v>1234699.3963501099</v>
      </c>
      <c r="J13" s="13"/>
    </row>
    <row r="14" spans="1:10" x14ac:dyDescent="0.25">
      <c r="A14" s="2">
        <v>8</v>
      </c>
      <c r="B14" s="2" t="s">
        <v>10</v>
      </c>
      <c r="C14" s="8">
        <f>Natürliche_Personen!J14</f>
        <v>499271.9</v>
      </c>
      <c r="D14" s="8">
        <f>Quellenbesteuerte_Einkommen!C14</f>
        <v>20145.326314212129</v>
      </c>
      <c r="E14" s="8">
        <f>Vermögen_natürliche_Personen!E14</f>
        <v>63728.145233017327</v>
      </c>
      <c r="F14" s="8">
        <f>'Juristische Personen'!Q14</f>
        <v>243998.65736291683</v>
      </c>
      <c r="G14" s="8"/>
      <c r="H14" s="8">
        <f t="shared" si="0"/>
        <v>827144.02891014633</v>
      </c>
      <c r="J14" s="13"/>
    </row>
    <row r="15" spans="1:10" x14ac:dyDescent="0.25">
      <c r="A15" s="2">
        <v>9</v>
      </c>
      <c r="B15" s="2" t="s">
        <v>11</v>
      </c>
      <c r="C15" s="8">
        <f>Natürliche_Personen!J15</f>
        <v>3103566.6000000006</v>
      </c>
      <c r="D15" s="8">
        <f>Quellenbesteuerte_Einkommen!C15</f>
        <v>61268.672894966461</v>
      </c>
      <c r="E15" s="8">
        <f>Vermögen_natürliche_Personen!E15</f>
        <v>326726.17496136983</v>
      </c>
      <c r="F15" s="8">
        <f>'Juristische Personen'!Q15</f>
        <v>2147348.8134283526</v>
      </c>
      <c r="G15" s="8"/>
      <c r="H15" s="8">
        <f t="shared" si="0"/>
        <v>5638910.2612846894</v>
      </c>
      <c r="J15" s="13"/>
    </row>
    <row r="16" spans="1:10" x14ac:dyDescent="0.25">
      <c r="A16" s="2">
        <v>10</v>
      </c>
      <c r="B16" s="2" t="s">
        <v>12</v>
      </c>
      <c r="C16" s="8">
        <f>Natürliche_Personen!J16</f>
        <v>3281722.7000000007</v>
      </c>
      <c r="D16" s="8">
        <f>Quellenbesteuerte_Einkommen!C16</f>
        <v>137090.33444698769</v>
      </c>
      <c r="E16" s="8">
        <f>Vermögen_natürliche_Personen!E16</f>
        <v>243959.49906355119</v>
      </c>
      <c r="F16" s="8">
        <f>'Juristische Personen'!Q16</f>
        <v>1084690.4276200125</v>
      </c>
      <c r="G16" s="8"/>
      <c r="H16" s="8">
        <f t="shared" si="0"/>
        <v>4747462.961130552</v>
      </c>
      <c r="J16" s="13"/>
    </row>
    <row r="17" spans="1:10" x14ac:dyDescent="0.25">
      <c r="A17" s="2">
        <v>11</v>
      </c>
      <c r="B17" s="2" t="s">
        <v>13</v>
      </c>
      <c r="C17" s="8">
        <f>Natürliche_Personen!J17</f>
        <v>3741775</v>
      </c>
      <c r="D17" s="8">
        <f>Quellenbesteuerte_Einkommen!C17</f>
        <v>99959.479534787082</v>
      </c>
      <c r="E17" s="8">
        <f>Vermögen_natürliche_Personen!E17</f>
        <v>296970.68754814693</v>
      </c>
      <c r="F17" s="8">
        <f>'Juristische Personen'!Q17</f>
        <v>739973.86698757729</v>
      </c>
      <c r="G17" s="8"/>
      <c r="H17" s="8">
        <f t="shared" si="0"/>
        <v>4878679.0340705113</v>
      </c>
      <c r="J17" s="13"/>
    </row>
    <row r="18" spans="1:10" x14ac:dyDescent="0.25">
      <c r="A18" s="2">
        <v>12</v>
      </c>
      <c r="B18" s="2" t="s">
        <v>14</v>
      </c>
      <c r="C18" s="8">
        <f>Natürliche_Personen!J18</f>
        <v>3921071.9000000008</v>
      </c>
      <c r="D18" s="8">
        <f>Quellenbesteuerte_Einkommen!C18</f>
        <v>566062.44868731347</v>
      </c>
      <c r="E18" s="8">
        <f>Vermögen_natürliche_Personen!E18</f>
        <v>221947.47809193176</v>
      </c>
      <c r="F18" s="8">
        <f>'Juristische Personen'!Q18</f>
        <v>2728026.3688112306</v>
      </c>
      <c r="G18" s="8"/>
      <c r="H18" s="8">
        <f t="shared" si="0"/>
        <v>7437108.1955904774</v>
      </c>
      <c r="J18" s="13"/>
    </row>
    <row r="19" spans="1:10" x14ac:dyDescent="0.25">
      <c r="A19" s="2">
        <v>13</v>
      </c>
      <c r="B19" s="2" t="s">
        <v>15</v>
      </c>
      <c r="C19" s="8">
        <f>Natürliche_Personen!J19</f>
        <v>5308106.1000000006</v>
      </c>
      <c r="D19" s="8">
        <f>Quellenbesteuerte_Einkommen!C19</f>
        <v>288646.80686344637</v>
      </c>
      <c r="E19" s="8">
        <f>Vermögen_natürliche_Personen!E19</f>
        <v>424298.21856709704</v>
      </c>
      <c r="F19" s="8">
        <f>'Juristische Personen'!Q19</f>
        <v>1146888.6568570377</v>
      </c>
      <c r="G19" s="8"/>
      <c r="H19" s="8">
        <f t="shared" si="0"/>
        <v>7167939.7822875818</v>
      </c>
      <c r="J19" s="13"/>
    </row>
    <row r="20" spans="1:10" x14ac:dyDescent="0.25">
      <c r="A20" s="2">
        <v>14</v>
      </c>
      <c r="B20" s="2" t="s">
        <v>16</v>
      </c>
      <c r="C20" s="8">
        <f>Natürliche_Personen!J20</f>
        <v>1082081.3</v>
      </c>
      <c r="D20" s="8">
        <f>Quellenbesteuerte_Einkommen!C20</f>
        <v>79357.851456746692</v>
      </c>
      <c r="E20" s="8">
        <f>Vermögen_natürliche_Personen!E20</f>
        <v>110667.08934374715</v>
      </c>
      <c r="F20" s="8">
        <f>'Juristische Personen'!Q20</f>
        <v>539318.08465128858</v>
      </c>
      <c r="G20" s="8"/>
      <c r="H20" s="8">
        <f t="shared" si="0"/>
        <v>1811424.3254517824</v>
      </c>
      <c r="J20" s="13"/>
    </row>
    <row r="21" spans="1:10" x14ac:dyDescent="0.25">
      <c r="A21" s="2">
        <v>15</v>
      </c>
      <c r="B21" s="2" t="s">
        <v>17</v>
      </c>
      <c r="C21" s="8">
        <f>Natürliche_Personen!J21</f>
        <v>863004.9</v>
      </c>
      <c r="D21" s="8">
        <f>Quellenbesteuerte_Einkommen!C21</f>
        <v>20457.848413726388</v>
      </c>
      <c r="E21" s="8">
        <f>Vermögen_natürliche_Personen!E21</f>
        <v>90438.137693427445</v>
      </c>
      <c r="F21" s="8">
        <f>'Juristische Personen'!Q21</f>
        <v>98223.342630243424</v>
      </c>
      <c r="G21" s="8"/>
      <c r="H21" s="8">
        <f t="shared" si="0"/>
        <v>1072124.2287373974</v>
      </c>
      <c r="J21" s="13"/>
    </row>
    <row r="22" spans="1:10" x14ac:dyDescent="0.25">
      <c r="A22" s="2">
        <v>16</v>
      </c>
      <c r="B22" s="2" t="s">
        <v>18</v>
      </c>
      <c r="C22" s="8">
        <f>Natürliche_Personen!J22</f>
        <v>227439.5</v>
      </c>
      <c r="D22" s="8">
        <f>Quellenbesteuerte_Einkommen!C22</f>
        <v>6791.7154282564461</v>
      </c>
      <c r="E22" s="8">
        <f>Vermögen_natürliche_Personen!E22</f>
        <v>31476.379702310092</v>
      </c>
      <c r="F22" s="8">
        <f>'Juristische Personen'!Q22</f>
        <v>46277.898100121129</v>
      </c>
      <c r="G22" s="8"/>
      <c r="H22" s="8">
        <f t="shared" si="0"/>
        <v>311985.49323068769</v>
      </c>
      <c r="J22" s="13"/>
    </row>
    <row r="23" spans="1:10" x14ac:dyDescent="0.25">
      <c r="A23" s="2">
        <v>17</v>
      </c>
      <c r="B23" s="2" t="s">
        <v>19</v>
      </c>
      <c r="C23" s="8">
        <f>Natürliche_Personen!J23</f>
        <v>6752788.2000000002</v>
      </c>
      <c r="D23" s="8">
        <f>Quellenbesteuerte_Einkommen!C23</f>
        <v>300275.69900091121</v>
      </c>
      <c r="E23" s="8">
        <f>Vermögen_natürliche_Personen!E23</f>
        <v>713374.54891690577</v>
      </c>
      <c r="F23" s="8">
        <f>'Juristische Personen'!Q23</f>
        <v>1569670.0952503968</v>
      </c>
      <c r="G23" s="8"/>
      <c r="H23" s="8">
        <f t="shared" si="0"/>
        <v>9336108.5431682132</v>
      </c>
      <c r="J23" s="13"/>
    </row>
    <row r="24" spans="1:10" x14ac:dyDescent="0.25">
      <c r="A24" s="2">
        <v>18</v>
      </c>
      <c r="B24" s="2" t="s">
        <v>20</v>
      </c>
      <c r="C24" s="8">
        <f>Natürliche_Personen!J24</f>
        <v>2715323</v>
      </c>
      <c r="D24" s="8">
        <f>Quellenbesteuerte_Einkommen!C24</f>
        <v>237913.9107155519</v>
      </c>
      <c r="E24" s="8">
        <f>Vermögen_natürliche_Personen!E24</f>
        <v>347332.63866792177</v>
      </c>
      <c r="F24" s="8">
        <f>'Juristische Personen'!Q24</f>
        <v>726616.74472996872</v>
      </c>
      <c r="G24" s="8"/>
      <c r="H24" s="8">
        <f t="shared" si="0"/>
        <v>4027186.2941134423</v>
      </c>
      <c r="J24" s="13"/>
    </row>
    <row r="25" spans="1:10" x14ac:dyDescent="0.25">
      <c r="A25" s="2">
        <v>19</v>
      </c>
      <c r="B25" s="2" t="s">
        <v>21</v>
      </c>
      <c r="C25" s="8">
        <f>Natürliche_Personen!J25</f>
        <v>9379388.5</v>
      </c>
      <c r="D25" s="8">
        <f>Quellenbesteuerte_Einkommen!C25</f>
        <v>464258.91258067777</v>
      </c>
      <c r="E25" s="8">
        <f>Vermögen_natürliche_Personen!E25</f>
        <v>1021037.5165842114</v>
      </c>
      <c r="F25" s="8">
        <f>'Juristische Personen'!Q25</f>
        <v>1981559.3255424777</v>
      </c>
      <c r="G25" s="8"/>
      <c r="H25" s="8">
        <f t="shared" si="0"/>
        <v>12846244.254707368</v>
      </c>
      <c r="J25" s="13"/>
    </row>
    <row r="26" spans="1:10" x14ac:dyDescent="0.25">
      <c r="A26" s="2">
        <v>20</v>
      </c>
      <c r="B26" s="2" t="s">
        <v>22</v>
      </c>
      <c r="C26" s="8">
        <f>Natürliche_Personen!J26</f>
        <v>3190329.1999999997</v>
      </c>
      <c r="D26" s="8">
        <f>Quellenbesteuerte_Einkommen!C26</f>
        <v>151659.78960351713</v>
      </c>
      <c r="E26" s="8">
        <f>Vermögen_natürliche_Personen!E26</f>
        <v>277887.17926111503</v>
      </c>
      <c r="F26" s="8">
        <f>'Juristische Personen'!Q26</f>
        <v>579446.52518319909</v>
      </c>
      <c r="G26" s="8"/>
      <c r="H26" s="8">
        <f t="shared" si="0"/>
        <v>4199322.694047831</v>
      </c>
      <c r="J26" s="13"/>
    </row>
    <row r="27" spans="1:10" x14ac:dyDescent="0.25">
      <c r="A27" s="2">
        <v>21</v>
      </c>
      <c r="B27" s="2" t="s">
        <v>23</v>
      </c>
      <c r="C27" s="8">
        <f>Natürliche_Personen!J27</f>
        <v>4899949.1131831687</v>
      </c>
      <c r="D27" s="8">
        <f>Quellenbesteuerte_Einkommen!C27</f>
        <v>656323.40095570963</v>
      </c>
      <c r="E27" s="8">
        <f>Vermögen_natürliche_Personen!E27</f>
        <v>483081.95265517943</v>
      </c>
      <c r="F27" s="8">
        <f>'Juristische Personen'!Q27</f>
        <v>2318062.4139009425</v>
      </c>
      <c r="G27" s="8"/>
      <c r="H27" s="8">
        <f t="shared" si="0"/>
        <v>8357416.8806950003</v>
      </c>
      <c r="J27" s="13"/>
    </row>
    <row r="28" spans="1:10" x14ac:dyDescent="0.25">
      <c r="A28" s="2">
        <v>22</v>
      </c>
      <c r="B28" s="2" t="s">
        <v>24</v>
      </c>
      <c r="C28" s="8">
        <f>Natürliche_Personen!J28</f>
        <v>12348038.070521114</v>
      </c>
      <c r="D28" s="8">
        <f>Quellenbesteuerte_Einkommen!C28</f>
        <v>623543.33280495659</v>
      </c>
      <c r="E28" s="8">
        <f>Vermögen_natürliche_Personen!E28</f>
        <v>953012.73334673804</v>
      </c>
      <c r="F28" s="8">
        <f>'Juristische Personen'!Q28</f>
        <v>3278180.795156152</v>
      </c>
      <c r="G28" s="8"/>
      <c r="H28" s="8">
        <f t="shared" si="0"/>
        <v>17202774.931828961</v>
      </c>
      <c r="J28" s="13"/>
    </row>
    <row r="29" spans="1:10" x14ac:dyDescent="0.25">
      <c r="A29" s="2">
        <v>23</v>
      </c>
      <c r="B29" s="2" t="s">
        <v>25</v>
      </c>
      <c r="C29" s="8">
        <f>Natürliche_Personen!J29</f>
        <v>3723375.285965852</v>
      </c>
      <c r="D29" s="8">
        <f>Quellenbesteuerte_Einkommen!C29</f>
        <v>198739.45771660251</v>
      </c>
      <c r="E29" s="8">
        <f>Vermögen_natürliche_Personen!E29</f>
        <v>339116.5095138601</v>
      </c>
      <c r="F29" s="8">
        <f>'Juristische Personen'!Q29</f>
        <v>423278.06049623439</v>
      </c>
      <c r="G29" s="8"/>
      <c r="H29" s="8">
        <f t="shared" si="0"/>
        <v>4684509.3136925483</v>
      </c>
      <c r="J29" s="13"/>
    </row>
    <row r="30" spans="1:10" x14ac:dyDescent="0.25">
      <c r="A30" s="2">
        <v>24</v>
      </c>
      <c r="B30" s="2" t="s">
        <v>26</v>
      </c>
      <c r="C30" s="8">
        <f>Natürliche_Personen!J30</f>
        <v>2531845.7000000002</v>
      </c>
      <c r="D30" s="8">
        <f>Quellenbesteuerte_Einkommen!C30</f>
        <v>141075.01049468864</v>
      </c>
      <c r="E30" s="8">
        <f>Vermögen_natürliche_Personen!E30</f>
        <v>205502.40153057975</v>
      </c>
      <c r="F30" s="8">
        <f>'Juristische Personen'!Q30</f>
        <v>1250876.2569792862</v>
      </c>
      <c r="G30" s="8"/>
      <c r="H30" s="8">
        <f t="shared" si="0"/>
        <v>4129299.3690045546</v>
      </c>
      <c r="J30" s="13"/>
    </row>
    <row r="31" spans="1:10" x14ac:dyDescent="0.25">
      <c r="A31" s="2">
        <v>25</v>
      </c>
      <c r="B31" s="2" t="s">
        <v>27</v>
      </c>
      <c r="C31" s="8">
        <f>Natürliche_Personen!J31</f>
        <v>10169299.800000001</v>
      </c>
      <c r="D31" s="8">
        <f>Quellenbesteuerte_Einkommen!C31</f>
        <v>1390700.7562538865</v>
      </c>
      <c r="E31" s="8">
        <f>Vermögen_natürliche_Personen!E31</f>
        <v>726233.85945368768</v>
      </c>
      <c r="F31" s="8">
        <f>'Juristische Personen'!Q31</f>
        <v>6314343.1965077985</v>
      </c>
      <c r="G31" s="8"/>
      <c r="H31" s="8">
        <f t="shared" si="0"/>
        <v>18600577.612215374</v>
      </c>
      <c r="J31" s="13"/>
    </row>
    <row r="32" spans="1:10" x14ac:dyDescent="0.25">
      <c r="A32" s="2">
        <v>26</v>
      </c>
      <c r="B32" s="2" t="s">
        <v>28</v>
      </c>
      <c r="C32" s="8">
        <f>Natürliche_Personen!J32</f>
        <v>787048.60000000009</v>
      </c>
      <c r="D32" s="8">
        <f>Quellenbesteuerte_Einkommen!C32</f>
        <v>55846.272620558819</v>
      </c>
      <c r="E32" s="8">
        <f>Vermögen_natürliche_Personen!E32</f>
        <v>74610.400168867534</v>
      </c>
      <c r="F32" s="8">
        <f>'Juristische Personen'!Q32</f>
        <v>216868.19398311756</v>
      </c>
      <c r="G32" s="8"/>
      <c r="H32" s="8">
        <f t="shared" si="0"/>
        <v>1134373.466772544</v>
      </c>
      <c r="J32" s="13"/>
    </row>
    <row r="33" spans="1:10" ht="13" x14ac:dyDescent="0.3">
      <c r="A33" s="11"/>
      <c r="B33" s="9" t="s">
        <v>29</v>
      </c>
      <c r="C33" s="10">
        <f t="shared" ref="C33:H33" si="1">SUM(C7:C32)</f>
        <v>130780550.76967013</v>
      </c>
      <c r="D33" s="10">
        <f t="shared" si="1"/>
        <v>7103966.8723517526</v>
      </c>
      <c r="E33" s="10">
        <f t="shared" si="1"/>
        <v>13149089.277432851</v>
      </c>
      <c r="F33" s="10">
        <f t="shared" si="1"/>
        <v>43575599.650514111</v>
      </c>
      <c r="G33" s="10">
        <f t="shared" si="1"/>
        <v>0</v>
      </c>
      <c r="H33" s="10">
        <f t="shared" si="1"/>
        <v>194609206.56996888</v>
      </c>
      <c r="J33" s="13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EF39-5DFD-4E26-8524-961B099D513E}">
  <dimension ref="A2:J33"/>
  <sheetViews>
    <sheetView topLeftCell="D1" workbookViewId="0">
      <selection activeCell="I24" sqref="I24"/>
    </sheetView>
  </sheetViews>
  <sheetFormatPr baseColWidth="10" defaultRowHeight="12.5" x14ac:dyDescent="0.25"/>
  <cols>
    <col min="1" max="1" width="4.7265625" customWidth="1"/>
    <col min="2" max="2" width="21" customWidth="1"/>
    <col min="3" max="3" width="18.453125" customWidth="1"/>
    <col min="4" max="4" width="20" customWidth="1"/>
    <col min="5" max="5" width="17.26953125" customWidth="1"/>
    <col min="6" max="7" width="18.54296875" customWidth="1"/>
    <col min="8" max="8" width="19.453125" customWidth="1"/>
    <col min="9" max="9" width="19.81640625" customWidth="1"/>
  </cols>
  <sheetData>
    <row r="2" spans="1:10" ht="13" x14ac:dyDescent="0.3">
      <c r="A2" s="2"/>
      <c r="B2" s="3" t="s">
        <v>32</v>
      </c>
      <c r="C2" s="4" t="s">
        <v>30</v>
      </c>
      <c r="D2" s="4" t="s">
        <v>31</v>
      </c>
      <c r="E2" s="4" t="s">
        <v>33</v>
      </c>
      <c r="F2" s="4" t="s">
        <v>35</v>
      </c>
      <c r="G2" s="4" t="s">
        <v>36</v>
      </c>
      <c r="H2" s="4" t="s">
        <v>37</v>
      </c>
      <c r="I2" s="28" t="s">
        <v>39</v>
      </c>
    </row>
    <row r="3" spans="1:10" ht="13" x14ac:dyDescent="0.3">
      <c r="A3" s="2"/>
      <c r="B3" s="3" t="s">
        <v>34</v>
      </c>
      <c r="C3" s="4"/>
      <c r="D3" s="4"/>
      <c r="E3" s="4"/>
      <c r="F3" s="4"/>
      <c r="G3" s="4"/>
      <c r="H3" s="4"/>
      <c r="I3" s="2"/>
    </row>
    <row r="4" spans="1:10" ht="65.5" x14ac:dyDescent="0.35">
      <c r="A4" s="2"/>
      <c r="B4" s="27" t="s">
        <v>109</v>
      </c>
      <c r="C4" s="6" t="s">
        <v>57</v>
      </c>
      <c r="D4" s="6" t="s">
        <v>56</v>
      </c>
      <c r="E4" s="6" t="s">
        <v>54</v>
      </c>
      <c r="F4" s="6" t="s">
        <v>40</v>
      </c>
      <c r="G4" s="6" t="s">
        <v>71</v>
      </c>
      <c r="H4" s="6" t="s">
        <v>58</v>
      </c>
      <c r="I4" s="29" t="s">
        <v>97</v>
      </c>
    </row>
    <row r="5" spans="1:10" ht="13" x14ac:dyDescent="0.3">
      <c r="A5" s="2"/>
      <c r="B5" s="3" t="s">
        <v>0</v>
      </c>
      <c r="C5" s="7"/>
      <c r="D5" s="7"/>
      <c r="E5" s="7"/>
      <c r="F5" s="7"/>
      <c r="G5" s="7"/>
      <c r="H5" s="7"/>
      <c r="I5" s="2"/>
    </row>
    <row r="6" spans="1:10" ht="26" x14ac:dyDescent="0.3">
      <c r="A6" s="2"/>
      <c r="B6" s="3" t="s">
        <v>1</v>
      </c>
      <c r="C6" s="30" t="s">
        <v>98</v>
      </c>
      <c r="D6" s="30" t="s">
        <v>98</v>
      </c>
      <c r="E6" s="30" t="s">
        <v>98</v>
      </c>
      <c r="F6" s="30" t="s">
        <v>98</v>
      </c>
      <c r="G6" s="30" t="s">
        <v>98</v>
      </c>
      <c r="H6" s="30" t="s">
        <v>98</v>
      </c>
      <c r="I6" s="2"/>
    </row>
    <row r="7" spans="1:10" x14ac:dyDescent="0.25">
      <c r="A7" s="2">
        <v>1</v>
      </c>
      <c r="B7" s="2" t="s">
        <v>3</v>
      </c>
      <c r="C7" s="8">
        <f>ASG_Total!C7/ASG_Total_pro_Einwohner!$I7*1000</f>
        <v>23145.872852289012</v>
      </c>
      <c r="D7" s="8">
        <f>ASG_Total!D7/ASG_Total_pro_Einwohner!$I7*1000</f>
        <v>702.50365913834139</v>
      </c>
      <c r="E7" s="8">
        <f>ASG_Total!E7/ASG_Total_pro_Einwohner!$I7*1000</f>
        <v>3059.2406200045493</v>
      </c>
      <c r="F7" s="8">
        <f>ASG_Total!F7/ASG_Total_pro_Einwohner!$I7*1000</f>
        <v>8001.1587174416836</v>
      </c>
      <c r="G7" s="8">
        <f>ASG_Total!G7/ASG_Total_pro_Einwohner!$I7*1000</f>
        <v>0</v>
      </c>
      <c r="H7" s="8">
        <f>ASG_Total!H7/ASG_Total_pro_Einwohner!$I7*1000</f>
        <v>34908.775848873578</v>
      </c>
      <c r="I7" s="8">
        <v>1242020</v>
      </c>
      <c r="J7" s="13"/>
    </row>
    <row r="8" spans="1:10" x14ac:dyDescent="0.25">
      <c r="A8" s="2">
        <v>2</v>
      </c>
      <c r="B8" s="2" t="s">
        <v>4</v>
      </c>
      <c r="C8" s="8">
        <f>ASG_Total!C8/ASG_Total_pro_Einwohner!$I8*1000</f>
        <v>14249.301431349482</v>
      </c>
      <c r="D8" s="8">
        <f>ASG_Total!D8/ASG_Total_pro_Einwohner!$I8*1000</f>
        <v>448.17586864769117</v>
      </c>
      <c r="E8" s="8">
        <f>ASG_Total!E8/ASG_Total_pro_Einwohner!$I8*1000</f>
        <v>1395.2801121666814</v>
      </c>
      <c r="F8" s="8">
        <f>ASG_Total!F8/ASG_Total_pro_Einwohner!$I8*1000</f>
        <v>4051.8437511522043</v>
      </c>
      <c r="G8" s="8">
        <f>ASG_Total!G8/ASG_Total_pro_Einwohner!$I8*1000</f>
        <v>0</v>
      </c>
      <c r="H8" s="8">
        <f>ASG_Total!H8/ASG_Total_pro_Einwohner!$I8*1000</f>
        <v>20144.60116331606</v>
      </c>
      <c r="I8" s="8">
        <v>952877</v>
      </c>
      <c r="J8" s="13"/>
    </row>
    <row r="9" spans="1:10" x14ac:dyDescent="0.25">
      <c r="A9" s="2">
        <v>3</v>
      </c>
      <c r="B9" s="2" t="s">
        <v>5</v>
      </c>
      <c r="C9" s="8">
        <f>ASG_Total!C9/ASG_Total_pro_Einwohner!$I9*1000</f>
        <v>14226.383136073477</v>
      </c>
      <c r="D9" s="8">
        <f>ASG_Total!D9/ASG_Total_pro_Einwohner!$I9*1000</f>
        <v>627.89008720282175</v>
      </c>
      <c r="E9" s="8">
        <f>ASG_Total!E9/ASG_Total_pro_Einwohner!$I9*1000</f>
        <v>1340.9862220181556</v>
      </c>
      <c r="F9" s="8">
        <f>ASG_Total!F9/ASG_Total_pro_Einwohner!$I9*1000</f>
        <v>3516.4156200316256</v>
      </c>
      <c r="G9" s="8">
        <f>ASG_Total!G9/ASG_Total_pro_Einwohner!$I9*1000</f>
        <v>0</v>
      </c>
      <c r="H9" s="8">
        <f>ASG_Total!H9/ASG_Total_pro_Einwohner!$I9*1000</f>
        <v>19711.675065326075</v>
      </c>
      <c r="I9" s="8">
        <v>348863</v>
      </c>
      <c r="J9" s="13"/>
    </row>
    <row r="10" spans="1:10" x14ac:dyDescent="0.25">
      <c r="A10" s="2">
        <v>4</v>
      </c>
      <c r="B10" s="2" t="s">
        <v>6</v>
      </c>
      <c r="C10" s="8">
        <f>ASG_Total!C10/ASG_Total_pro_Einwohner!$I10*1000</f>
        <v>11549.939239627336</v>
      </c>
      <c r="D10" s="8">
        <f>ASG_Total!D10/ASG_Total_pro_Einwohner!$I10*1000</f>
        <v>445.41821664485803</v>
      </c>
      <c r="E10" s="8">
        <f>ASG_Total!E10/ASG_Total_pro_Einwohner!$I10*1000</f>
        <v>1172.8452233542225</v>
      </c>
      <c r="F10" s="8">
        <f>ASG_Total!F10/ASG_Total_pro_Einwohner!$I10*1000</f>
        <v>3585.6922509506644</v>
      </c>
      <c r="G10" s="8">
        <f>ASG_Total!G10/ASG_Total_pro_Einwohner!$I10*1000</f>
        <v>0</v>
      </c>
      <c r="H10" s="8">
        <f>ASG_Total!H10/ASG_Total_pro_Einwohner!$I10*1000</f>
        <v>16753.894930577084</v>
      </c>
      <c r="I10" s="8">
        <v>34562</v>
      </c>
      <c r="J10" s="13"/>
    </row>
    <row r="11" spans="1:10" x14ac:dyDescent="0.25">
      <c r="A11" s="2">
        <v>5</v>
      </c>
      <c r="B11" s="2" t="s">
        <v>7</v>
      </c>
      <c r="C11" s="8">
        <f>ASG_Total!C11/ASG_Total_pro_Einwohner!$I11*1000</f>
        <v>24793.002407110234</v>
      </c>
      <c r="D11" s="8">
        <f>ASG_Total!D11/ASG_Total_pro_Einwohner!$I11*1000</f>
        <v>315.37892679873903</v>
      </c>
      <c r="E11" s="8">
        <f>ASG_Total!E11/ASG_Total_pro_Einwohner!$I11*1000</f>
        <v>2862.3559734416763</v>
      </c>
      <c r="F11" s="8">
        <f>ASG_Total!F11/ASG_Total_pro_Einwohner!$I11*1000</f>
        <v>5865.1153077159424</v>
      </c>
      <c r="G11" s="8">
        <f>ASG_Total!G11/ASG_Total_pro_Einwohner!$I11*1000</f>
        <v>0</v>
      </c>
      <c r="H11" s="8">
        <f>ASG_Total!H11/ASG_Total_pro_Einwohner!$I11*1000</f>
        <v>33835.852615066586</v>
      </c>
      <c r="I11" s="8">
        <v>129616</v>
      </c>
      <c r="J11" s="13"/>
    </row>
    <row r="12" spans="1:10" x14ac:dyDescent="0.25">
      <c r="A12" s="2">
        <v>6</v>
      </c>
      <c r="B12" s="2" t="s">
        <v>8</v>
      </c>
      <c r="C12" s="8">
        <f>ASG_Total!C12/ASG_Total_pro_Einwohner!$I12*1000</f>
        <v>14038.572835857656</v>
      </c>
      <c r="D12" s="8">
        <f>ASG_Total!D12/ASG_Total_pro_Einwohner!$I12*1000</f>
        <v>577.36859059800497</v>
      </c>
      <c r="E12" s="8">
        <f>ASG_Total!E12/ASG_Total_pro_Einwohner!$I12*1000</f>
        <v>1378.6991752846975</v>
      </c>
      <c r="F12" s="8">
        <f>ASG_Total!F12/ASG_Total_pro_Einwohner!$I12*1000</f>
        <v>1546.318415131469</v>
      </c>
      <c r="G12" s="8">
        <f>ASG_Total!G12/ASG_Total_pro_Einwohner!$I12*1000</f>
        <v>0</v>
      </c>
      <c r="H12" s="8">
        <f>ASG_Total!H12/ASG_Total_pro_Einwohner!$I12*1000</f>
        <v>17540.959016871828</v>
      </c>
      <c r="I12" s="8">
        <v>32484</v>
      </c>
      <c r="J12" s="13"/>
    </row>
    <row r="13" spans="1:10" x14ac:dyDescent="0.25">
      <c r="A13" s="2">
        <v>7</v>
      </c>
      <c r="B13" s="2" t="s">
        <v>9</v>
      </c>
      <c r="C13" s="8">
        <f>ASG_Total!C13/ASG_Total_pro_Einwohner!$I13*1000</f>
        <v>23836.726403823173</v>
      </c>
      <c r="D13" s="8">
        <f>ASG_Total!D13/ASG_Total_pro_Einwohner!$I13*1000</f>
        <v>270.65481171889587</v>
      </c>
      <c r="E13" s="8">
        <f>ASG_Total!E13/ASG_Total_pro_Einwohner!$I13*1000</f>
        <v>3833.0071946112143</v>
      </c>
      <c r="F13" s="8">
        <f>ASG_Total!F13/ASG_Total_pro_Einwohner!$I13*1000</f>
        <v>4840.6920717293606</v>
      </c>
      <c r="G13" s="8">
        <f>ASG_Total!G13/ASG_Total_pro_Einwohner!$I13*1000</f>
        <v>0</v>
      </c>
      <c r="H13" s="8">
        <f>ASG_Total!H13/ASG_Total_pro_Einwohner!$I13*1000</f>
        <v>32781.080481882644</v>
      </c>
      <c r="I13" s="8">
        <v>37665</v>
      </c>
      <c r="J13" s="13"/>
    </row>
    <row r="14" spans="1:10" x14ac:dyDescent="0.25">
      <c r="A14" s="2">
        <v>8</v>
      </c>
      <c r="B14" s="2" t="s">
        <v>10</v>
      </c>
      <c r="C14" s="8">
        <f>ASG_Total!C14/ASG_Total_pro_Einwohner!$I14*1000</f>
        <v>13118.710914919335</v>
      </c>
      <c r="D14" s="8">
        <f>ASG_Total!D14/ASG_Total_pro_Einwohner!$I14*1000</f>
        <v>529.33223801072381</v>
      </c>
      <c r="E14" s="8">
        <f>ASG_Total!E14/ASG_Total_pro_Einwohner!$I14*1000</f>
        <v>1674.5006367391172</v>
      </c>
      <c r="F14" s="8">
        <f>ASG_Total!F14/ASG_Total_pro_Einwohner!$I14*1000</f>
        <v>6411.2317347973312</v>
      </c>
      <c r="G14" s="8">
        <f>ASG_Total!G14/ASG_Total_pro_Einwohner!$I14*1000</f>
        <v>0</v>
      </c>
      <c r="H14" s="8">
        <f>ASG_Total!H14/ASG_Total_pro_Einwohner!$I14*1000</f>
        <v>21733.775524466506</v>
      </c>
      <c r="I14" s="8">
        <v>38058</v>
      </c>
      <c r="J14" s="13"/>
    </row>
    <row r="15" spans="1:10" x14ac:dyDescent="0.25">
      <c r="A15" s="2">
        <v>9</v>
      </c>
      <c r="B15" s="2" t="s">
        <v>11</v>
      </c>
      <c r="C15" s="8">
        <f>ASG_Total!C15/ASG_Total_pro_Einwohner!$I15*1000</f>
        <v>30863.754885288945</v>
      </c>
      <c r="D15" s="8">
        <f>ASG_Total!D15/ASG_Total_pro_Einwohner!$I15*1000</f>
        <v>609.29296712279074</v>
      </c>
      <c r="E15" s="8">
        <f>ASG_Total!E15/ASG_Total_pro_Einwohner!$I15*1000</f>
        <v>3249.1639066536377</v>
      </c>
      <c r="F15" s="8">
        <f>ASG_Total!F15/ASG_Total_pro_Einwohner!$I15*1000</f>
        <v>21354.54332794686</v>
      </c>
      <c r="G15" s="8">
        <f>ASG_Total!G15/ASG_Total_pro_Einwohner!$I15*1000</f>
        <v>0</v>
      </c>
      <c r="H15" s="8">
        <f>ASG_Total!H15/ASG_Total_pro_Einwohner!$I15*1000</f>
        <v>56076.755087012236</v>
      </c>
      <c r="I15" s="8">
        <v>100557</v>
      </c>
      <c r="J15" s="13"/>
    </row>
    <row r="16" spans="1:10" x14ac:dyDescent="0.25">
      <c r="A16" s="2">
        <v>10</v>
      </c>
      <c r="B16" s="2" t="s">
        <v>12</v>
      </c>
      <c r="C16" s="8">
        <f>ASG_Total!C16/ASG_Total_pro_Einwohner!$I16*1000</f>
        <v>13570.819445708003</v>
      </c>
      <c r="D16" s="8">
        <f>ASG_Total!D16/ASG_Total_pro_Einwohner!$I16*1000</f>
        <v>566.90596573921187</v>
      </c>
      <c r="E16" s="8">
        <f>ASG_Total!E16/ASG_Total_pro_Einwohner!$I16*1000</f>
        <v>1008.8391422763488</v>
      </c>
      <c r="F16" s="8">
        <f>ASG_Total!F16/ASG_Total_pro_Einwohner!$I16*1000</f>
        <v>4485.4910951857673</v>
      </c>
      <c r="G16" s="8">
        <f>ASG_Total!G16/ASG_Total_pro_Einwohner!$I16*1000</f>
        <v>0</v>
      </c>
      <c r="H16" s="8">
        <f>ASG_Total!H16/ASG_Total_pro_Einwohner!$I16*1000</f>
        <v>19632.055648909329</v>
      </c>
      <c r="I16" s="8">
        <v>241822</v>
      </c>
      <c r="J16" s="13"/>
    </row>
    <row r="17" spans="1:10" x14ac:dyDescent="0.25">
      <c r="A17" s="2">
        <v>11</v>
      </c>
      <c r="B17" s="2" t="s">
        <v>13</v>
      </c>
      <c r="C17" s="8">
        <f>ASG_Total!C17/ASG_Total_pro_Einwohner!$I17*1000</f>
        <v>15376.230747735752</v>
      </c>
      <c r="D17" s="8">
        <f>ASG_Total!D17/ASG_Total_pro_Einwohner!$I17*1000</f>
        <v>410.76762305335188</v>
      </c>
      <c r="E17" s="8">
        <f>ASG_Total!E17/ASG_Total_pro_Einwohner!$I17*1000</f>
        <v>1220.3539274953851</v>
      </c>
      <c r="F17" s="8">
        <f>ASG_Total!F17/ASG_Total_pro_Einwohner!$I17*1000</f>
        <v>3040.8052130593933</v>
      </c>
      <c r="G17" s="8">
        <f>ASG_Total!G17/ASG_Total_pro_Einwohner!$I17*1000</f>
        <v>0</v>
      </c>
      <c r="H17" s="8">
        <f>ASG_Total!H17/ASG_Total_pro_Einwohner!$I17*1000</f>
        <v>20048.157511343885</v>
      </c>
      <c r="I17" s="8">
        <v>243348</v>
      </c>
      <c r="J17" s="13"/>
    </row>
    <row r="18" spans="1:10" x14ac:dyDescent="0.25">
      <c r="A18" s="2">
        <v>12</v>
      </c>
      <c r="B18" s="2" t="s">
        <v>14</v>
      </c>
      <c r="C18" s="8">
        <f>ASG_Total!C18/ASG_Total_pro_Einwohner!$I18*1000</f>
        <v>20517.570693011286</v>
      </c>
      <c r="D18" s="8">
        <f>ASG_Total!D18/ASG_Total_pro_Einwohner!$I18*1000</f>
        <v>2962.0028920155801</v>
      </c>
      <c r="E18" s="8">
        <f>ASG_Total!E18/ASG_Total_pro_Einwohner!$I18*1000</f>
        <v>1161.3719890948141</v>
      </c>
      <c r="F18" s="8">
        <f>ASG_Total!F18/ASG_Total_pro_Einwohner!$I18*1000</f>
        <v>14274.788961274415</v>
      </c>
      <c r="G18" s="8">
        <f>ASG_Total!G18/ASG_Total_pro_Einwohner!$I18*1000</f>
        <v>0</v>
      </c>
      <c r="H18" s="8">
        <f>ASG_Total!H18/ASG_Total_pro_Einwohner!$I18*1000</f>
        <v>38915.734535396099</v>
      </c>
      <c r="I18" s="8">
        <v>191108</v>
      </c>
      <c r="J18" s="13"/>
    </row>
    <row r="19" spans="1:10" x14ac:dyDescent="0.25">
      <c r="A19" s="2">
        <v>13</v>
      </c>
      <c r="B19" s="2" t="s">
        <v>15</v>
      </c>
      <c r="C19" s="8">
        <f>ASG_Total!C19/ASG_Total_pro_Einwohner!$I19*1000</f>
        <v>20437.960018173559</v>
      </c>
      <c r="D19" s="8">
        <f>ASG_Total!D19/ASG_Total_pro_Einwohner!$I19*1000</f>
        <v>1111.3854521575183</v>
      </c>
      <c r="E19" s="8">
        <f>ASG_Total!E19/ASG_Total_pro_Einwohner!$I19*1000</f>
        <v>1633.6881485576548</v>
      </c>
      <c r="F19" s="8">
        <f>ASG_Total!F19/ASG_Total_pro_Einwohner!$I19*1000</f>
        <v>4415.899771510014</v>
      </c>
      <c r="G19" s="8">
        <f>ASG_Total!G19/ASG_Total_pro_Einwohner!$I19*1000</f>
        <v>0</v>
      </c>
      <c r="H19" s="8">
        <f>ASG_Total!H19/ASG_Total_pro_Einwohner!$I19*1000</f>
        <v>27598.93339039875</v>
      </c>
      <c r="I19" s="8">
        <v>259718</v>
      </c>
      <c r="J19" s="13"/>
    </row>
    <row r="20" spans="1:10" x14ac:dyDescent="0.25">
      <c r="A20" s="2">
        <v>14</v>
      </c>
      <c r="B20" s="2" t="s">
        <v>16</v>
      </c>
      <c r="C20" s="8">
        <f>ASG_Total!C20/ASG_Total_pro_Einwohner!$I20*1000</f>
        <v>14744.260798473908</v>
      </c>
      <c r="D20" s="8">
        <f>ASG_Total!D20/ASG_Total_pro_Einwohner!$I20*1000</f>
        <v>1081.3169567617754</v>
      </c>
      <c r="E20" s="8">
        <f>ASG_Total!E20/ASG_Total_pro_Einwohner!$I20*1000</f>
        <v>1507.9314531100581</v>
      </c>
      <c r="F20" s="8">
        <f>ASG_Total!F20/ASG_Total_pro_Einwohner!$I20*1000</f>
        <v>7348.6590087380919</v>
      </c>
      <c r="G20" s="8">
        <f>ASG_Total!G20/ASG_Total_pro_Einwohner!$I20*1000</f>
        <v>0</v>
      </c>
      <c r="H20" s="8">
        <f>ASG_Total!H20/ASG_Total_pro_Einwohner!$I20*1000</f>
        <v>24682.168217083832</v>
      </c>
      <c r="I20" s="8">
        <v>73390</v>
      </c>
      <c r="J20" s="13"/>
    </row>
    <row r="21" spans="1:10" x14ac:dyDescent="0.25">
      <c r="A21" s="2">
        <v>15</v>
      </c>
      <c r="B21" s="2" t="s">
        <v>17</v>
      </c>
      <c r="C21" s="8">
        <f>ASG_Total!C21/ASG_Total_pro_Einwohner!$I21*1000</f>
        <v>16306.494218124104</v>
      </c>
      <c r="D21" s="8">
        <f>ASG_Total!D21/ASG_Total_pro_Einwohner!$I21*1000</f>
        <v>386.55144005982896</v>
      </c>
      <c r="E21" s="8">
        <f>ASG_Total!E21/ASG_Total_pro_Einwohner!$I21*1000</f>
        <v>1708.8303547242733</v>
      </c>
      <c r="F21" s="8">
        <f>ASG_Total!F21/ASG_Total_pro_Einwohner!$I21*1000</f>
        <v>1855.9319520490405</v>
      </c>
      <c r="G21" s="8">
        <f>ASG_Total!G21/ASG_Total_pro_Einwohner!$I21*1000</f>
        <v>0</v>
      </c>
      <c r="H21" s="8">
        <f>ASG_Total!H21/ASG_Total_pro_Einwohner!$I21*1000</f>
        <v>20257.807964957246</v>
      </c>
      <c r="I21" s="8">
        <v>52924</v>
      </c>
      <c r="J21" s="13"/>
    </row>
    <row r="22" spans="1:10" x14ac:dyDescent="0.25">
      <c r="A22" s="2">
        <v>16</v>
      </c>
      <c r="B22" s="2" t="s">
        <v>18</v>
      </c>
      <c r="C22" s="8">
        <f>ASG_Total!C22/ASG_Total_pro_Einwohner!$I22*1000</f>
        <v>15446.855474055963</v>
      </c>
      <c r="D22" s="8">
        <f>ASG_Total!D22/ASG_Total_pro_Einwohner!$I22*1000</f>
        <v>461.26836649391782</v>
      </c>
      <c r="E22" s="8">
        <f>ASG_Total!E22/ASG_Total_pro_Einwohner!$I22*1000</f>
        <v>2137.7600993147303</v>
      </c>
      <c r="F22" s="8">
        <f>ASG_Total!F22/ASG_Total_pro_Einwohner!$I22*1000</f>
        <v>3143.0248641755725</v>
      </c>
      <c r="G22" s="8">
        <f>ASG_Total!G22/ASG_Total_pro_Einwohner!$I22*1000</f>
        <v>0</v>
      </c>
      <c r="H22" s="8">
        <f>ASG_Total!H22/ASG_Total_pro_Einwohner!$I22*1000</f>
        <v>21188.908804040184</v>
      </c>
      <c r="I22" s="8">
        <v>14724</v>
      </c>
      <c r="J22" s="13"/>
    </row>
    <row r="23" spans="1:10" x14ac:dyDescent="0.25">
      <c r="A23" s="2">
        <v>17</v>
      </c>
      <c r="B23" s="2" t="s">
        <v>19</v>
      </c>
      <c r="C23" s="8">
        <f>ASG_Total!C23/ASG_Total_pro_Einwohner!$I23*1000</f>
        <v>14910.30616435634</v>
      </c>
      <c r="D23" s="8">
        <f>ASG_Total!D23/ASG_Total_pro_Einwohner!$I23*1000</f>
        <v>663.01540537280516</v>
      </c>
      <c r="E23" s="8">
        <f>ASG_Total!E23/ASG_Total_pro_Einwohner!$I23*1000</f>
        <v>1575.1468310838868</v>
      </c>
      <c r="F23" s="8">
        <f>ASG_Total!F23/ASG_Total_pro_Einwohner!$I23*1000</f>
        <v>3465.8663953384162</v>
      </c>
      <c r="G23" s="8">
        <f>ASG_Total!G23/ASG_Total_pro_Einwohner!$I23*1000</f>
        <v>0</v>
      </c>
      <c r="H23" s="8">
        <f>ASG_Total!H23/ASG_Total_pro_Einwohner!$I23*1000</f>
        <v>20614.334796151448</v>
      </c>
      <c r="I23" s="8">
        <v>452894</v>
      </c>
      <c r="J23" s="13"/>
    </row>
    <row r="24" spans="1:10" x14ac:dyDescent="0.25">
      <c r="A24" s="2">
        <v>18</v>
      </c>
      <c r="B24" s="2" t="s">
        <v>20</v>
      </c>
      <c r="C24" s="8">
        <f>ASG_Total!C24/ASG_Total_pro_Einwohner!$I24*1000</f>
        <v>14293.656266614727</v>
      </c>
      <c r="D24" s="8">
        <f>ASG_Total!D24/ASG_Total_pro_Einwohner!$I24*1000</f>
        <v>1252.3959988606016</v>
      </c>
      <c r="E24" s="8">
        <f>ASG_Total!E24/ASG_Total_pro_Einwohner!$I24*1000</f>
        <v>1828.3840807504555</v>
      </c>
      <c r="F24" s="8">
        <f>ASG_Total!F24/ASG_Total_pro_Einwohner!$I24*1000</f>
        <v>3824.9629921511037</v>
      </c>
      <c r="G24" s="8">
        <f>ASG_Total!G24/ASG_Total_pro_Einwohner!$I24*1000</f>
        <v>0</v>
      </c>
      <c r="H24" s="8">
        <f>ASG_Total!H24/ASG_Total_pro_Einwohner!$I24*1000</f>
        <v>21199.39933837689</v>
      </c>
      <c r="I24" s="8">
        <v>189967</v>
      </c>
      <c r="J24" s="13"/>
    </row>
    <row r="25" spans="1:10" x14ac:dyDescent="0.25">
      <c r="A25" s="2">
        <v>19</v>
      </c>
      <c r="B25" s="2" t="s">
        <v>21</v>
      </c>
      <c r="C25" s="8">
        <f>ASG_Total!C25/ASG_Total_pro_Einwohner!$I25*1000</f>
        <v>17124.203298358487</v>
      </c>
      <c r="D25" s="8">
        <f>ASG_Total!D25/ASG_Total_pro_Einwohner!$I25*1000</f>
        <v>847.61005497387885</v>
      </c>
      <c r="E25" s="8">
        <f>ASG_Total!E25/ASG_Total_pro_Einwohner!$I25*1000</f>
        <v>1864.1358132504174</v>
      </c>
      <c r="F25" s="8">
        <f>ASG_Total!F25/ASG_Total_pro_Einwohner!$I25*1000</f>
        <v>3617.7864621289027</v>
      </c>
      <c r="G25" s="8">
        <f>ASG_Total!G25/ASG_Total_pro_Einwohner!$I25*1000</f>
        <v>0</v>
      </c>
      <c r="H25" s="8">
        <f>ASG_Total!H25/ASG_Total_pro_Einwohner!$I25*1000</f>
        <v>23453.735628711689</v>
      </c>
      <c r="I25" s="8">
        <v>547727</v>
      </c>
      <c r="J25" s="13"/>
    </row>
    <row r="26" spans="1:10" x14ac:dyDescent="0.25">
      <c r="A26" s="2">
        <v>20</v>
      </c>
      <c r="B26" s="2" t="s">
        <v>22</v>
      </c>
      <c r="C26" s="8">
        <f>ASG_Total!C26/ASG_Total_pro_Einwohner!$I26*1000</f>
        <v>13982.001455029933</v>
      </c>
      <c r="D26" s="8">
        <f>ASG_Total!D26/ASG_Total_pro_Einwohner!$I26*1000</f>
        <v>664.66726973063157</v>
      </c>
      <c r="E26" s="8">
        <f>ASG_Total!E26/ASG_Total_pro_Einwohner!$I26*1000</f>
        <v>1217.8739876634281</v>
      </c>
      <c r="F26" s="8">
        <f>ASG_Total!F26/ASG_Total_pro_Einwohner!$I26*1000</f>
        <v>2539.4940930307534</v>
      </c>
      <c r="G26" s="8">
        <f>ASG_Total!G26/ASG_Total_pro_Einwohner!$I26*1000</f>
        <v>0</v>
      </c>
      <c r="H26" s="8">
        <f>ASG_Total!H26/ASG_Total_pro_Einwohner!$I26*1000</f>
        <v>18404.036805454743</v>
      </c>
      <c r="I26" s="8">
        <v>228174</v>
      </c>
      <c r="J26" s="13"/>
    </row>
    <row r="27" spans="1:10" x14ac:dyDescent="0.25">
      <c r="A27" s="2">
        <v>21</v>
      </c>
      <c r="B27" s="2" t="s">
        <v>23</v>
      </c>
      <c r="C27" s="8">
        <f>ASG_Total!C27/ASG_Total_pro_Einwohner!$I27*1000</f>
        <v>15757.287381121829</v>
      </c>
      <c r="D27" s="8">
        <f>ASG_Total!D27/ASG_Total_pro_Einwohner!$I27*1000</f>
        <v>2110.608948160268</v>
      </c>
      <c r="E27" s="8">
        <f>ASG_Total!E27/ASG_Total_pro_Einwohner!$I27*1000</f>
        <v>1553.4980018753922</v>
      </c>
      <c r="F27" s="8">
        <f>ASG_Total!F27/ASG_Total_pro_Einwohner!$I27*1000</f>
        <v>7454.4397869237037</v>
      </c>
      <c r="G27" s="8">
        <f>ASG_Total!G27/ASG_Total_pro_Einwohner!$I27*1000</f>
        <v>0</v>
      </c>
      <c r="H27" s="8">
        <f>ASG_Total!H27/ASG_Total_pro_Einwohner!$I27*1000</f>
        <v>26875.834118081195</v>
      </c>
      <c r="I27" s="8">
        <v>310964</v>
      </c>
      <c r="J27" s="13"/>
    </row>
    <row r="28" spans="1:10" x14ac:dyDescent="0.25">
      <c r="A28" s="2">
        <v>22</v>
      </c>
      <c r="B28" s="2" t="s">
        <v>24</v>
      </c>
      <c r="C28" s="8">
        <f>ASG_Total!C28/ASG_Total_pro_Einwohner!$I28*1000</f>
        <v>19449.557898044677</v>
      </c>
      <c r="D28" s="8">
        <f>ASG_Total!D28/ASG_Total_pro_Einwohner!$I28*1000</f>
        <v>982.1513412954622</v>
      </c>
      <c r="E28" s="8">
        <f>ASG_Total!E28/ASG_Total_pro_Einwohner!$I28*1000</f>
        <v>1501.1029467954133</v>
      </c>
      <c r="F28" s="8">
        <f>ASG_Total!F28/ASG_Total_pro_Einwohner!$I28*1000</f>
        <v>5163.5058793560183</v>
      </c>
      <c r="G28" s="8">
        <f>ASG_Total!G28/ASG_Total_pro_Einwohner!$I28*1000</f>
        <v>0</v>
      </c>
      <c r="H28" s="8">
        <f>ASG_Total!H28/ASG_Total_pro_Einwohner!$I28*1000</f>
        <v>27096.31806549157</v>
      </c>
      <c r="I28" s="8">
        <v>634875</v>
      </c>
      <c r="J28" s="13"/>
    </row>
    <row r="29" spans="1:10" x14ac:dyDescent="0.25">
      <c r="A29" s="2">
        <v>23</v>
      </c>
      <c r="B29" s="2" t="s">
        <v>25</v>
      </c>
      <c r="C29" s="8">
        <f>ASG_Total!C29/ASG_Total_pro_Einwohner!$I29*1000</f>
        <v>13501.986423098842</v>
      </c>
      <c r="D29" s="8">
        <f>ASG_Total!D29/ASG_Total_pro_Einwohner!$I29*1000</f>
        <v>720.6841249491506</v>
      </c>
      <c r="E29" s="8">
        <f>ASG_Total!E29/ASG_Total_pro_Einwohner!$I29*1000</f>
        <v>1229.7300582519904</v>
      </c>
      <c r="F29" s="8">
        <f>ASG_Total!F29/ASG_Total_pro_Einwohner!$I29*1000</f>
        <v>1534.9230703542305</v>
      </c>
      <c r="G29" s="8">
        <f>ASG_Total!G29/ASG_Total_pro_Einwohner!$I29*1000</f>
        <v>0</v>
      </c>
      <c r="H29" s="8">
        <f>ASG_Total!H29/ASG_Total_pro_Einwohner!$I29*1000</f>
        <v>16987.32367665421</v>
      </c>
      <c r="I29" s="8">
        <v>275765</v>
      </c>
      <c r="J29" s="13"/>
    </row>
    <row r="30" spans="1:10" x14ac:dyDescent="0.25">
      <c r="A30" s="2">
        <v>24</v>
      </c>
      <c r="B30" s="2" t="s">
        <v>26</v>
      </c>
      <c r="C30" s="8">
        <f>ASG_Total!C30/ASG_Total_pro_Einwohner!$I30*1000</f>
        <v>15166.292478090802</v>
      </c>
      <c r="D30" s="8">
        <f>ASG_Total!D30/ASG_Total_pro_Einwohner!$I30*1000</f>
        <v>845.06921986287591</v>
      </c>
      <c r="E30" s="8">
        <f>ASG_Total!E30/ASG_Total_pro_Einwohner!$I30*1000</f>
        <v>1231.002950362586</v>
      </c>
      <c r="F30" s="8">
        <f>ASG_Total!F30/ASG_Total_pro_Einwohner!$I30*1000</f>
        <v>7493.0139570698657</v>
      </c>
      <c r="G30" s="8">
        <f>ASG_Total!G30/ASG_Total_pro_Einwohner!$I30*1000</f>
        <v>0</v>
      </c>
      <c r="H30" s="8">
        <f>ASG_Total!H30/ASG_Total_pro_Einwohner!$I30*1000</f>
        <v>24735.378605386129</v>
      </c>
      <c r="I30" s="8">
        <v>166939</v>
      </c>
      <c r="J30" s="13"/>
    </row>
    <row r="31" spans="1:10" x14ac:dyDescent="0.25">
      <c r="A31" s="2">
        <v>25</v>
      </c>
      <c r="B31" s="2" t="s">
        <v>27</v>
      </c>
      <c r="C31" s="8">
        <f>ASG_Total!C31/ASG_Total_pro_Einwohner!$I31*1000</f>
        <v>24424.53044990345</v>
      </c>
      <c r="D31" s="8">
        <f>ASG_Total!D31/ASG_Total_pro_Einwohner!$I31*1000</f>
        <v>3340.1722474370167</v>
      </c>
      <c r="E31" s="8">
        <f>ASG_Total!E31/ASG_Total_pro_Einwohner!$I31*1000</f>
        <v>1744.2617842752059</v>
      </c>
      <c r="F31" s="8">
        <f>ASG_Total!F31/ASG_Total_pro_Einwohner!$I31*1000</f>
        <v>15165.731240831879</v>
      </c>
      <c r="G31" s="8">
        <f>ASG_Total!G31/ASG_Total_pro_Einwohner!$I31*1000</f>
        <v>0</v>
      </c>
      <c r="H31" s="8">
        <f>ASG_Total!H31/ASG_Total_pro_Einwohner!$I31*1000</f>
        <v>44674.695722447555</v>
      </c>
      <c r="I31" s="8">
        <v>416356</v>
      </c>
      <c r="J31" s="13"/>
    </row>
    <row r="32" spans="1:10" x14ac:dyDescent="0.25">
      <c r="A32" s="2">
        <v>26</v>
      </c>
      <c r="B32" s="2" t="s">
        <v>28</v>
      </c>
      <c r="C32" s="8">
        <f>ASG_Total!C32/ASG_Total_pro_Einwohner!$I32*1000</f>
        <v>11605.476502941741</v>
      </c>
      <c r="D32" s="8">
        <f>ASG_Total!D32/ASG_Total_pro_Einwohner!$I32*1000</f>
        <v>823.48485808217436</v>
      </c>
      <c r="E32" s="8">
        <f>ASG_Total!E32/ASG_Total_pro_Einwohner!$I32*1000</f>
        <v>1100.1725256037209</v>
      </c>
      <c r="F32" s="8">
        <f>ASG_Total!F32/ASG_Total_pro_Einwohner!$I32*1000</f>
        <v>3197.8441096350111</v>
      </c>
      <c r="G32" s="8">
        <f>ASG_Total!G32/ASG_Total_pro_Einwohner!$I32*1000</f>
        <v>0</v>
      </c>
      <c r="H32" s="8">
        <f>ASG_Total!H32/ASG_Total_pro_Einwohner!$I32*1000</f>
        <v>16726.977996262649</v>
      </c>
      <c r="I32" s="8">
        <v>67817</v>
      </c>
      <c r="J32" s="13"/>
    </row>
    <row r="33" spans="1:10" ht="13" x14ac:dyDescent="0.3">
      <c r="A33" s="11"/>
      <c r="B33" s="9" t="s">
        <v>29</v>
      </c>
      <c r="C33" s="10">
        <f>ASG_Total!C33/ASG_Total_pro_Einwohner!$I33*1000</f>
        <v>17951.504344233421</v>
      </c>
      <c r="D33" s="10">
        <f>ASG_Total!D33/ASG_Total_pro_Einwohner!$I33*1000</f>
        <v>975.1212349220973</v>
      </c>
      <c r="E33" s="10">
        <f>ASG_Total!E33/ASG_Total_pro_Einwohner!$I33*1000</f>
        <v>1804.9008961758504</v>
      </c>
      <c r="F33" s="10">
        <f>ASG_Total!F33/ASG_Total_pro_Einwohner!$I33*1000</f>
        <v>5981.3753790230612</v>
      </c>
      <c r="G33" s="10">
        <f>ASG_Total!G33/ASG_Total_pro_Einwohner!$I33*1000</f>
        <v>0</v>
      </c>
      <c r="H33" s="10">
        <f>ASG_Total!H33/ASG_Total_pro_Einwohner!$I33*1000</f>
        <v>26712.901854354433</v>
      </c>
      <c r="I33" s="10">
        <f>SUM(I7:I32)</f>
        <v>7285214</v>
      </c>
      <c r="J33" s="13"/>
    </row>
  </sheetData>
  <phoneticPr fontId="2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Natürliche_Personen</vt:lpstr>
      <vt:lpstr>Quellenbesteuerte_Einkommen</vt:lpstr>
      <vt:lpstr>Vermögen_natürliche_Personen</vt:lpstr>
      <vt:lpstr>Juristische Personen</vt:lpstr>
      <vt:lpstr>Steuerrepartitionen</vt:lpstr>
      <vt:lpstr>ASG_Total</vt:lpstr>
      <vt:lpstr>ASG_Total_pro_Einwohner</vt:lpstr>
      <vt:lpstr>'Juristische Personen'!Drucktitel</vt:lpstr>
      <vt:lpstr>Natürliche_Personen!Drucktitel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2006-06-29T06:22:12Z</cp:lastPrinted>
  <dcterms:created xsi:type="dcterms:W3CDTF">2006-06-26T14:06:39Z</dcterms:created>
  <dcterms:modified xsi:type="dcterms:W3CDTF">2025-05-05T14:43:10Z</dcterms:modified>
</cp:coreProperties>
</file>