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B06A172C-96B3-48C4-A34E-2E6F409C3399}" xr6:coauthVersionLast="47" xr6:coauthVersionMax="47" xr10:uidLastSave="{00000000-0000-0000-0000-000000000000}"/>
  <bookViews>
    <workbookView xWindow="-110" yWindow="-110" windowWidth="38620" windowHeight="21100" firstSheet="3" activeTab="5" xr2:uid="{2A9A8AE8-97B0-4716-B85E-CB5888FB93A1}"/>
  </bookViews>
  <sheets>
    <sheet name="Natürliche_Personen" sheetId="4" r:id="rId1"/>
    <sheet name="Quellenbesteuerte_Einkommen" sheetId="6" r:id="rId2"/>
    <sheet name="Vermögen_natürliche_Personen" sheetId="5" r:id="rId3"/>
    <sheet name="Juristische Personen" sheetId="1" r:id="rId4"/>
    <sheet name="Steuerrepartitionen" sheetId="7" r:id="rId5"/>
    <sheet name="ASG_Total" sheetId="2" r:id="rId6"/>
    <sheet name="ASG_Total_pro_Einwohner" sheetId="8" r:id="rId7"/>
  </sheets>
  <definedNames>
    <definedName name="_xlnm.Print_Titles" localSheetId="3">'Juristische Personen'!$A:$B</definedName>
    <definedName name="_xlnm.Print_Titles" localSheetId="0">Natürliche_Personen!$A:$B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J7" i="4"/>
  <c r="C7" i="2"/>
  <c r="H7" i="2" s="1"/>
  <c r="D7" i="2"/>
  <c r="E7" i="5"/>
  <c r="E7" i="2" s="1"/>
  <c r="F8" i="2"/>
  <c r="J8" i="4"/>
  <c r="C8" i="2"/>
  <c r="D8" i="2"/>
  <c r="E8" i="5"/>
  <c r="E8" i="2"/>
  <c r="H8" i="2" s="1"/>
  <c r="H8" i="8" s="1"/>
  <c r="F9" i="2"/>
  <c r="J9" i="4"/>
  <c r="C9" i="2"/>
  <c r="D9" i="2"/>
  <c r="E9" i="5"/>
  <c r="E9" i="2" s="1"/>
  <c r="F10" i="2"/>
  <c r="F33" i="2" s="1"/>
  <c r="F33" i="8" s="1"/>
  <c r="J10" i="4"/>
  <c r="C10" i="2" s="1"/>
  <c r="D10" i="2"/>
  <c r="E10" i="5"/>
  <c r="E10" i="2"/>
  <c r="F11" i="2"/>
  <c r="J11" i="4"/>
  <c r="C11" i="2" s="1"/>
  <c r="D11" i="2"/>
  <c r="E11" i="5"/>
  <c r="E11" i="2" s="1"/>
  <c r="E11" i="8" s="1"/>
  <c r="F12" i="2"/>
  <c r="J12" i="4"/>
  <c r="C12" i="2"/>
  <c r="H12" i="2" s="1"/>
  <c r="H12" i="8" s="1"/>
  <c r="D12" i="2"/>
  <c r="E12" i="5"/>
  <c r="E12" i="2" s="1"/>
  <c r="E12" i="8" s="1"/>
  <c r="F13" i="2"/>
  <c r="J13" i="4"/>
  <c r="C13" i="2"/>
  <c r="D13" i="2"/>
  <c r="E13" i="5"/>
  <c r="E13" i="2" s="1"/>
  <c r="E13" i="8" s="1"/>
  <c r="F14" i="2"/>
  <c r="J14" i="4"/>
  <c r="C14" i="2" s="1"/>
  <c r="D14" i="2"/>
  <c r="E14" i="5"/>
  <c r="E14" i="2" s="1"/>
  <c r="E14" i="8" s="1"/>
  <c r="F15" i="2"/>
  <c r="J15" i="4"/>
  <c r="C15" i="2"/>
  <c r="D15" i="2"/>
  <c r="E15" i="5"/>
  <c r="E15" i="2"/>
  <c r="H15" i="2" s="1"/>
  <c r="H15" i="8" s="1"/>
  <c r="F16" i="2"/>
  <c r="J16" i="4"/>
  <c r="C16" i="2"/>
  <c r="D16" i="2"/>
  <c r="E16" i="5"/>
  <c r="E16" i="2"/>
  <c r="H16" i="2"/>
  <c r="F17" i="2"/>
  <c r="J17" i="4"/>
  <c r="C17" i="2"/>
  <c r="D17" i="2"/>
  <c r="E17" i="5"/>
  <c r="E17" i="2" s="1"/>
  <c r="F18" i="2"/>
  <c r="J18" i="4"/>
  <c r="C18" i="2" s="1"/>
  <c r="D18" i="2"/>
  <c r="E18" i="5"/>
  <c r="E18" i="2" s="1"/>
  <c r="E18" i="8" s="1"/>
  <c r="F19" i="2"/>
  <c r="J19" i="4"/>
  <c r="C19" i="2" s="1"/>
  <c r="D19" i="2"/>
  <c r="E19" i="5"/>
  <c r="E19" i="2"/>
  <c r="F20" i="2"/>
  <c r="J20" i="4"/>
  <c r="C20" i="2"/>
  <c r="H20" i="2" s="1"/>
  <c r="H20" i="8" s="1"/>
  <c r="D20" i="2"/>
  <c r="E20" i="5"/>
  <c r="E20" i="2" s="1"/>
  <c r="E20" i="8" s="1"/>
  <c r="F21" i="2"/>
  <c r="J21" i="4"/>
  <c r="C21" i="2"/>
  <c r="H21" i="2" s="1"/>
  <c r="H21" i="8" s="1"/>
  <c r="D21" i="2"/>
  <c r="E21" i="5"/>
  <c r="E21" i="2" s="1"/>
  <c r="E21" i="8" s="1"/>
  <c r="F22" i="2"/>
  <c r="J22" i="4"/>
  <c r="C22" i="2" s="1"/>
  <c r="D22" i="2"/>
  <c r="E22" i="5"/>
  <c r="E22" i="2" s="1"/>
  <c r="E22" i="8" s="1"/>
  <c r="F23" i="2"/>
  <c r="J23" i="4"/>
  <c r="C23" i="2"/>
  <c r="D23" i="2"/>
  <c r="E23" i="5"/>
  <c r="E23" i="2" s="1"/>
  <c r="F24" i="2"/>
  <c r="J24" i="4"/>
  <c r="C24" i="2"/>
  <c r="D24" i="2"/>
  <c r="E24" i="5"/>
  <c r="E24" i="2"/>
  <c r="H24" i="2" s="1"/>
  <c r="H24" i="8" s="1"/>
  <c r="F25" i="2"/>
  <c r="J25" i="4"/>
  <c r="C25" i="2" s="1"/>
  <c r="D25" i="2"/>
  <c r="E25" i="5"/>
  <c r="E25" i="2" s="1"/>
  <c r="E25" i="8" s="1"/>
  <c r="F26" i="2"/>
  <c r="J26" i="4"/>
  <c r="C26" i="2" s="1"/>
  <c r="D26" i="2"/>
  <c r="E26" i="5"/>
  <c r="E26" i="2"/>
  <c r="F27" i="2"/>
  <c r="J27" i="4"/>
  <c r="C27" i="2" s="1"/>
  <c r="D27" i="2"/>
  <c r="E27" i="5"/>
  <c r="E27" i="2"/>
  <c r="F28" i="2"/>
  <c r="J28" i="4"/>
  <c r="C28" i="2" s="1"/>
  <c r="D28" i="2"/>
  <c r="E28" i="5"/>
  <c r="E28" i="2"/>
  <c r="F29" i="2"/>
  <c r="J29" i="4"/>
  <c r="C29" i="2"/>
  <c r="D29" i="2"/>
  <c r="E29" i="5"/>
  <c r="E29" i="2" s="1"/>
  <c r="E29" i="8" s="1"/>
  <c r="F30" i="2"/>
  <c r="J30" i="4"/>
  <c r="C30" i="2" s="1"/>
  <c r="D30" i="2"/>
  <c r="D33" i="2" s="1"/>
  <c r="D33" i="8" s="1"/>
  <c r="E30" i="5"/>
  <c r="E30" i="2" s="1"/>
  <c r="E30" i="8" s="1"/>
  <c r="F31" i="2"/>
  <c r="J31" i="4"/>
  <c r="C31" i="2"/>
  <c r="D31" i="2"/>
  <c r="E31" i="5"/>
  <c r="E31" i="2" s="1"/>
  <c r="F32" i="2"/>
  <c r="J32" i="4"/>
  <c r="C32" i="2"/>
  <c r="D32" i="2"/>
  <c r="E32" i="5"/>
  <c r="E32" i="2"/>
  <c r="H32" i="2" s="1"/>
  <c r="H32" i="8" s="1"/>
  <c r="I12" i="7"/>
  <c r="I20" i="7"/>
  <c r="I28" i="7"/>
  <c r="H7" i="7"/>
  <c r="H8" i="7"/>
  <c r="H9" i="7"/>
  <c r="H10" i="7"/>
  <c r="H11" i="7"/>
  <c r="H12" i="7"/>
  <c r="H13" i="7"/>
  <c r="I13" i="7" s="1"/>
  <c r="H14" i="7"/>
  <c r="H15" i="7"/>
  <c r="H16" i="7"/>
  <c r="H17" i="7"/>
  <c r="H18" i="7"/>
  <c r="H19" i="7"/>
  <c r="H20" i="7"/>
  <c r="H21" i="7"/>
  <c r="I21" i="7" s="1"/>
  <c r="H22" i="7"/>
  <c r="H23" i="7"/>
  <c r="H24" i="7"/>
  <c r="H25" i="7"/>
  <c r="H26" i="7"/>
  <c r="H27" i="7"/>
  <c r="H28" i="7"/>
  <c r="H29" i="7"/>
  <c r="I29" i="7" s="1"/>
  <c r="H30" i="7"/>
  <c r="H31" i="7"/>
  <c r="H32" i="7"/>
  <c r="H31" i="1"/>
  <c r="L31" i="1"/>
  <c r="P31" i="1"/>
  <c r="E31" i="7"/>
  <c r="I31" i="7" s="1"/>
  <c r="H32" i="1"/>
  <c r="L32" i="1"/>
  <c r="P32" i="1"/>
  <c r="E32" i="7"/>
  <c r="I32" i="7" s="1"/>
  <c r="H9" i="1"/>
  <c r="L9" i="1"/>
  <c r="P9" i="1"/>
  <c r="E9" i="7"/>
  <c r="I9" i="7" s="1"/>
  <c r="H10" i="1"/>
  <c r="L10" i="1"/>
  <c r="P10" i="1"/>
  <c r="E10" i="7"/>
  <c r="I10" i="7" s="1"/>
  <c r="H11" i="1"/>
  <c r="L11" i="1"/>
  <c r="P11" i="1"/>
  <c r="E11" i="7"/>
  <c r="I11" i="7" s="1"/>
  <c r="H12" i="1"/>
  <c r="L12" i="1"/>
  <c r="P12" i="1"/>
  <c r="E12" i="7"/>
  <c r="H13" i="1"/>
  <c r="L13" i="1"/>
  <c r="P13" i="1"/>
  <c r="E13" i="7"/>
  <c r="H14" i="1"/>
  <c r="L14" i="1"/>
  <c r="P14" i="1"/>
  <c r="E14" i="7"/>
  <c r="I14" i="7" s="1"/>
  <c r="H15" i="1"/>
  <c r="L15" i="1"/>
  <c r="P15" i="1"/>
  <c r="E15" i="7"/>
  <c r="I15" i="7" s="1"/>
  <c r="H16" i="1"/>
  <c r="L16" i="1"/>
  <c r="P16" i="1"/>
  <c r="E16" i="7"/>
  <c r="I16" i="7" s="1"/>
  <c r="H17" i="1"/>
  <c r="L17" i="1"/>
  <c r="P17" i="1"/>
  <c r="E17" i="7"/>
  <c r="I17" i="7" s="1"/>
  <c r="H18" i="1"/>
  <c r="L18" i="1"/>
  <c r="P18" i="1"/>
  <c r="E18" i="7"/>
  <c r="I18" i="7" s="1"/>
  <c r="H19" i="1"/>
  <c r="L19" i="1"/>
  <c r="P19" i="1"/>
  <c r="E19" i="7"/>
  <c r="I19" i="7" s="1"/>
  <c r="H20" i="1"/>
  <c r="L20" i="1"/>
  <c r="P20" i="1"/>
  <c r="E20" i="7"/>
  <c r="H21" i="1"/>
  <c r="L21" i="1"/>
  <c r="P21" i="1"/>
  <c r="E21" i="7"/>
  <c r="H22" i="1"/>
  <c r="L22" i="1"/>
  <c r="P22" i="1"/>
  <c r="E22" i="7"/>
  <c r="I22" i="7" s="1"/>
  <c r="H23" i="1"/>
  <c r="L23" i="1"/>
  <c r="P23" i="1"/>
  <c r="E23" i="7"/>
  <c r="I23" i="7" s="1"/>
  <c r="H24" i="1"/>
  <c r="L24" i="1"/>
  <c r="P24" i="1"/>
  <c r="E24" i="7"/>
  <c r="I24" i="7" s="1"/>
  <c r="H25" i="1"/>
  <c r="L25" i="1"/>
  <c r="P25" i="1"/>
  <c r="E25" i="7"/>
  <c r="I25" i="7" s="1"/>
  <c r="H26" i="1"/>
  <c r="L26" i="1"/>
  <c r="P26" i="1"/>
  <c r="E26" i="7"/>
  <c r="I26" i="7" s="1"/>
  <c r="H27" i="1"/>
  <c r="L27" i="1"/>
  <c r="P27" i="1"/>
  <c r="E27" i="7"/>
  <c r="I27" i="7" s="1"/>
  <c r="H28" i="1"/>
  <c r="L28" i="1"/>
  <c r="P28" i="1"/>
  <c r="E28" i="7"/>
  <c r="H29" i="1"/>
  <c r="L29" i="1"/>
  <c r="P29" i="1"/>
  <c r="E29" i="7"/>
  <c r="H30" i="1"/>
  <c r="L30" i="1"/>
  <c r="P30" i="1"/>
  <c r="E30" i="7"/>
  <c r="I30" i="7" s="1"/>
  <c r="H8" i="1"/>
  <c r="L8" i="1"/>
  <c r="P8" i="1"/>
  <c r="E8" i="7"/>
  <c r="I8" i="7" s="1"/>
  <c r="H7" i="1"/>
  <c r="H33" i="1" s="1"/>
  <c r="L7" i="1"/>
  <c r="P7" i="1"/>
  <c r="E7" i="7"/>
  <c r="I7" i="7" s="1"/>
  <c r="I33" i="7" s="1"/>
  <c r="Q33" i="1"/>
  <c r="C33" i="1"/>
  <c r="C35" i="1" s="1"/>
  <c r="G33" i="2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J33" i="4"/>
  <c r="E33" i="5"/>
  <c r="G33" i="5" s="1"/>
  <c r="G7" i="5"/>
  <c r="D7" i="8"/>
  <c r="F7" i="8"/>
  <c r="G7" i="8"/>
  <c r="D8" i="8"/>
  <c r="E8" i="8"/>
  <c r="F8" i="8"/>
  <c r="G8" i="8"/>
  <c r="D9" i="8"/>
  <c r="F9" i="8"/>
  <c r="G9" i="8"/>
  <c r="D10" i="8"/>
  <c r="E10" i="8"/>
  <c r="F10" i="8"/>
  <c r="G10" i="8"/>
  <c r="D11" i="8"/>
  <c r="F11" i="8"/>
  <c r="G11" i="8"/>
  <c r="D12" i="8"/>
  <c r="F12" i="8"/>
  <c r="G12" i="8"/>
  <c r="D13" i="8"/>
  <c r="F13" i="8"/>
  <c r="G13" i="8"/>
  <c r="D14" i="8"/>
  <c r="F14" i="8"/>
  <c r="G14" i="8"/>
  <c r="D15" i="8"/>
  <c r="E15" i="8"/>
  <c r="F15" i="8"/>
  <c r="G15" i="8"/>
  <c r="D16" i="8"/>
  <c r="E16" i="8"/>
  <c r="F16" i="8"/>
  <c r="G16" i="8"/>
  <c r="H16" i="8"/>
  <c r="D17" i="8"/>
  <c r="F17" i="8"/>
  <c r="G17" i="8"/>
  <c r="D18" i="8"/>
  <c r="F18" i="8"/>
  <c r="G18" i="8"/>
  <c r="D19" i="8"/>
  <c r="E19" i="8"/>
  <c r="F19" i="8"/>
  <c r="G19" i="8"/>
  <c r="D20" i="8"/>
  <c r="F20" i="8"/>
  <c r="G20" i="8"/>
  <c r="D21" i="8"/>
  <c r="F21" i="8"/>
  <c r="G21" i="8"/>
  <c r="D22" i="8"/>
  <c r="F22" i="8"/>
  <c r="G22" i="8"/>
  <c r="D23" i="8"/>
  <c r="F23" i="8"/>
  <c r="G23" i="8"/>
  <c r="D24" i="8"/>
  <c r="E24" i="8"/>
  <c r="F24" i="8"/>
  <c r="G24" i="8"/>
  <c r="D25" i="8"/>
  <c r="F25" i="8"/>
  <c r="G25" i="8"/>
  <c r="D26" i="8"/>
  <c r="E26" i="8"/>
  <c r="F26" i="8"/>
  <c r="G26" i="8"/>
  <c r="D27" i="8"/>
  <c r="E27" i="8"/>
  <c r="F27" i="8"/>
  <c r="G27" i="8"/>
  <c r="D28" i="8"/>
  <c r="E28" i="8"/>
  <c r="F28" i="8"/>
  <c r="G28" i="8"/>
  <c r="D29" i="8"/>
  <c r="F29" i="8"/>
  <c r="G29" i="8"/>
  <c r="D30" i="8"/>
  <c r="F30" i="8"/>
  <c r="G30" i="8"/>
  <c r="D31" i="8"/>
  <c r="F31" i="8"/>
  <c r="G31" i="8"/>
  <c r="D32" i="8"/>
  <c r="E32" i="8"/>
  <c r="F32" i="8"/>
  <c r="G32" i="8"/>
  <c r="I33" i="8"/>
  <c r="G33" i="8"/>
  <c r="C8" i="8"/>
  <c r="C9" i="8"/>
  <c r="C12" i="8"/>
  <c r="C13" i="8"/>
  <c r="C15" i="8"/>
  <c r="C16" i="8"/>
  <c r="C17" i="8"/>
  <c r="C20" i="8"/>
  <c r="C21" i="8"/>
  <c r="C23" i="8"/>
  <c r="C24" i="8"/>
  <c r="C29" i="8"/>
  <c r="C31" i="8"/>
  <c r="C32" i="8"/>
  <c r="C7" i="8"/>
  <c r="P33" i="1"/>
  <c r="N33" i="1"/>
  <c r="M33" i="1"/>
  <c r="L33" i="1"/>
  <c r="J33" i="1"/>
  <c r="I33" i="1"/>
  <c r="E33" i="1"/>
  <c r="G33" i="7"/>
  <c r="F33" i="7"/>
  <c r="H33" i="7"/>
  <c r="D33" i="7"/>
  <c r="C33" i="7"/>
  <c r="E33" i="7"/>
  <c r="D33" i="1"/>
  <c r="D33" i="4"/>
  <c r="C33" i="6"/>
  <c r="C33" i="5"/>
  <c r="I33" i="4"/>
  <c r="H33" i="4"/>
  <c r="G33" i="4"/>
  <c r="C33" i="4"/>
  <c r="F33" i="4"/>
  <c r="F33" i="1"/>
  <c r="C18" i="8" l="1"/>
  <c r="H18" i="2"/>
  <c r="H18" i="8" s="1"/>
  <c r="H7" i="8"/>
  <c r="C33" i="2"/>
  <c r="C33" i="8" s="1"/>
  <c r="C10" i="8"/>
  <c r="H10" i="2"/>
  <c r="H10" i="8" s="1"/>
  <c r="H29" i="2"/>
  <c r="H29" i="8" s="1"/>
  <c r="C26" i="8"/>
  <c r="H26" i="2"/>
  <c r="H26" i="8" s="1"/>
  <c r="E17" i="8"/>
  <c r="H17" i="2"/>
  <c r="H17" i="8" s="1"/>
  <c r="H13" i="2"/>
  <c r="H13" i="8" s="1"/>
  <c r="E9" i="8"/>
  <c r="H9" i="2"/>
  <c r="H9" i="8" s="1"/>
  <c r="C19" i="8"/>
  <c r="H19" i="2"/>
  <c r="H19" i="8" s="1"/>
  <c r="C11" i="8"/>
  <c r="H11" i="2"/>
  <c r="H11" i="8" s="1"/>
  <c r="H27" i="2"/>
  <c r="H27" i="8" s="1"/>
  <c r="C27" i="8"/>
  <c r="C22" i="8"/>
  <c r="H22" i="2"/>
  <c r="H22" i="8" s="1"/>
  <c r="E7" i="8"/>
  <c r="E33" i="2"/>
  <c r="E33" i="8" s="1"/>
  <c r="C30" i="8"/>
  <c r="H30" i="2"/>
  <c r="H30" i="8" s="1"/>
  <c r="C25" i="8"/>
  <c r="H25" i="2"/>
  <c r="H25" i="8" s="1"/>
  <c r="E23" i="8"/>
  <c r="H23" i="2"/>
  <c r="H23" i="8" s="1"/>
  <c r="C14" i="8"/>
  <c r="H14" i="2"/>
  <c r="H14" i="8" s="1"/>
  <c r="E31" i="8"/>
  <c r="H31" i="2"/>
  <c r="H31" i="8" s="1"/>
  <c r="H28" i="2"/>
  <c r="H28" i="8" s="1"/>
  <c r="C28" i="8"/>
  <c r="H33" i="2" l="1"/>
  <c r="H33" i="8" s="1"/>
</calcChain>
</file>

<file path=xl/sharedStrings.xml><?xml version="1.0" encoding="utf-8"?>
<sst xmlns="http://schemas.openxmlformats.org/spreadsheetml/2006/main" count="388" uniqueCount="112">
  <si>
    <t>Datenquelle</t>
  </si>
  <si>
    <t>Einheit</t>
  </si>
  <si>
    <t>1'000 Franken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</si>
  <si>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</si>
  <si>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</si>
  <si>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</si>
  <si>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</si>
  <si>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</si>
  <si>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</si>
  <si>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</si>
  <si>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</si>
  <si>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</si>
  <si>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</si>
  <si>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</si>
  <si>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</si>
  <si>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</si>
  <si>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</si>
  <si>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</si>
  <si>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</si>
  <si>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</si>
  <si>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</si>
  <si>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</si>
  <si>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</si>
  <si>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</si>
  <si>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</si>
  <si>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</si>
  <si>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</si>
  <si>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</si>
  <si>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</si>
  <si>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</si>
  <si>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A</t>
  </si>
  <si>
    <t>B</t>
  </si>
  <si>
    <t>Spalte</t>
  </si>
  <si>
    <t>C</t>
  </si>
  <si>
    <t>Formel</t>
  </si>
  <si>
    <t>D</t>
  </si>
  <si>
    <t>E</t>
  </si>
  <si>
    <t>F</t>
  </si>
  <si>
    <t>Franken</t>
  </si>
  <si>
    <t>G</t>
  </si>
  <si>
    <t>Geschätzter massgebender Gewinn der juristischen Personen</t>
  </si>
  <si>
    <t>H</t>
  </si>
  <si>
    <t>I</t>
  </si>
  <si>
    <t>Anzahl Steuerpflichtige insgesamt</t>
  </si>
  <si>
    <t>ESTV; Statistik der direkten Bundessteuer</t>
  </si>
  <si>
    <t>Steuerbares Einkommen insgesamt</t>
  </si>
  <si>
    <t>DBG Art. 214 Abs. 2 und 3</t>
  </si>
  <si>
    <t>Massgebendes Mindesteinkommen pro Steuerpflichtigen</t>
  </si>
  <si>
    <t>Anzahl Steuerpflichtige mit steuerbarem Einkommen tiefer als das massgebende Mindesteinkommen</t>
  </si>
  <si>
    <t>Steuerebares Einkommen der Steuerpflichtigen mit steuerbarem Einkommen tiefer als das massgebende Mindesteinkommen</t>
  </si>
  <si>
    <t>Steuerebares Einkommen der Steuerpflichtigen mit steuerbarem Einkommen grösser oder gleich dem massgebenden Mindesteinkommen</t>
  </si>
  <si>
    <t>in 1'000 Franken</t>
  </si>
  <si>
    <t>Faktor Alpha</t>
  </si>
  <si>
    <t>EFV-Arbeitspapier "Die Wertsteigerung des Reinvermögens im Ressourcenpotenzial des neuen Finanzausgleichs"</t>
  </si>
  <si>
    <t>Geschätztes massgebendes Vermögen</t>
  </si>
  <si>
    <t>ESTV; Statistik der direkten Bundessteuer gemäss Detailspezifikation der ESTV vom 18. März 2003</t>
  </si>
  <si>
    <t>Geschätztes massgebendes quellenbesteuertes Einkommen</t>
  </si>
  <si>
    <t>Massgebendes Einkommen der natürlichen Personen</t>
  </si>
  <si>
    <t>ASG</t>
  </si>
  <si>
    <t>H =G - (C/1000* F)</t>
  </si>
  <si>
    <t>Massgebendes quellenbesteuertes Einkommen</t>
  </si>
  <si>
    <t>Massgebendes Vermögen</t>
  </si>
  <si>
    <t>Reinvermögen</t>
  </si>
  <si>
    <t>ESTV; Statistik NFA gemäss Detailspezifikation der ESTV vom 18. März 2003</t>
  </si>
  <si>
    <t>Ordentlich besteuerte Unternehmen</t>
  </si>
  <si>
    <t>Holdinggesellschaften</t>
  </si>
  <si>
    <t>Domizilgesellschaften</t>
  </si>
  <si>
    <t>Gemischte Gesellschaften</t>
  </si>
  <si>
    <t>Faktor Beta</t>
  </si>
  <si>
    <t>Provisorisch veranlagte Gesellschaften mit besonderem Steuerstatus</t>
  </si>
  <si>
    <t>Massgebender Gewinn der juristischen Personen</t>
  </si>
  <si>
    <t>Massgebende Steuerrepartitionen</t>
  </si>
  <si>
    <t>C = B * A</t>
  </si>
  <si>
    <t>ESTV; Statistik NFA gemäss Detailspezifikation der ESTV vom 18. März 2004</t>
  </si>
  <si>
    <t>Zu Gunsten
anderer
Kantone</t>
  </si>
  <si>
    <t>Erhalten von
anderen
Kantonen</t>
  </si>
  <si>
    <t>Saldo</t>
  </si>
  <si>
    <t>C=B-A</t>
  </si>
  <si>
    <t>ESTV</t>
  </si>
  <si>
    <t>Steueraufkommen DBSt (= Ablieferungen an die ESTV)</t>
  </si>
  <si>
    <t>Tabellen "Natürliche_Personen"; "Quellenbesteuerte_Einkommen"; "Juristische Personen"</t>
  </si>
  <si>
    <t>F=E/D</t>
  </si>
  <si>
    <t>G=F*C</t>
  </si>
  <si>
    <t>Gewinn aus der Schweiz</t>
  </si>
  <si>
    <t>Gewinn aus dem Ausland</t>
  </si>
  <si>
    <t>Massgebender Gewinn</t>
  </si>
  <si>
    <t>F=C+E*D</t>
  </si>
  <si>
    <t>J</t>
  </si>
  <si>
    <t>J=G+I*H</t>
  </si>
  <si>
    <t>K</t>
  </si>
  <si>
    <t>L</t>
  </si>
  <si>
    <t>M</t>
  </si>
  <si>
    <t>N</t>
  </si>
  <si>
    <t>O</t>
  </si>
  <si>
    <t>N=K+L*M</t>
  </si>
  <si>
    <t>O=A+B+F+J+N</t>
  </si>
  <si>
    <t>Massgebende Steuerbemessungs-grundlage DBSt</t>
  </si>
  <si>
    <t>Mittlere Wohnbevölkerung</t>
  </si>
  <si>
    <t>Franken pro Einwohner</t>
  </si>
  <si>
    <t>Massgebendes Vermögen in Prozent des massgebenden Einkommens</t>
  </si>
  <si>
    <t>Prozent</t>
  </si>
  <si>
    <t>Gewichtungs-faktor</t>
  </si>
  <si>
    <t>Anzahl Steuerpflichtige mit steuerbarem Einkommen höher als das massgebende Mindesteinkommen</t>
  </si>
  <si>
    <t>MP_Holding</t>
  </si>
  <si>
    <t>ASG Total</t>
  </si>
  <si>
    <t>ASG 1998 pro Einwohner</t>
  </si>
  <si>
    <t>ASG 1998</t>
  </si>
  <si>
    <t>Steuerrepartitionen 1998</t>
  </si>
  <si>
    <t>Juristische Personen 1998</t>
  </si>
  <si>
    <t>Vermögen 1998</t>
  </si>
  <si>
    <t>Quellenbesteuerte Einkommen 1998</t>
  </si>
  <si>
    <t>Natürliche Personen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</si>
</sst>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0.0%"/>
    <numFmt numFmtId="172" formatCode="#,##0.000"/>
    <numFmt numFmtId="174" formatCode="#,##0\ "/>
    <numFmt numFmtId="175" formatCode="0.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172" fontId="0" fillId="0" borderId="1" xfId="0" applyNumberFormat="1" applyBorder="1"/>
    <xf numFmtId="172" fontId="1" fillId="0" borderId="1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/>
    </xf>
    <xf numFmtId="0" fontId="4" fillId="0" borderId="0" xfId="0" applyFont="1"/>
    <xf numFmtId="3" fontId="5" fillId="0" borderId="1" xfId="0" applyNumberFormat="1" applyFont="1" applyBorder="1"/>
    <xf numFmtId="1" fontId="0" fillId="0" borderId="0" xfId="0" applyNumberFormat="1"/>
    <xf numFmtId="1" fontId="1" fillId="0" borderId="0" xfId="0" applyNumberFormat="1" applyFont="1"/>
    <xf numFmtId="174" fontId="1" fillId="0" borderId="2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75" fontId="0" fillId="0" borderId="1" xfId="0" applyNumberFormat="1" applyBorder="1"/>
    <xf numFmtId="175" fontId="1" fillId="0" borderId="1" xfId="0" applyNumberFormat="1" applyFont="1" applyBorder="1"/>
    <xf numFmtId="170" fontId="0" fillId="0" borderId="1" xfId="0" applyNumberFormat="1" applyBorder="1"/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70" fontId="1" fillId="0" borderId="1" xfId="0" applyNumberFormat="1" applyFont="1" applyBorder="1"/>
    <xf numFmtId="170" fontId="0" fillId="0" borderId="0" xfId="0" applyNumberFormat="1"/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1FB0-060F-4EF4-9B42-7BF71C022119}">
  <dimension ref="A1:L33"/>
  <sheetViews>
    <sheetView zoomScale="90" workbookViewId="0">
      <selection activeCell="C7" sqref="C7"/>
    </sheetView>
  </sheetViews>
  <sheetFormatPr baseColWidth="10" defaultRowHeight="12.5" x14ac:dyDescent="0.25"/>
  <cols>
    <col min="1" max="1" width="4.7265625" customWidth="1"/>
    <col min="2" max="2" width="21" customWidth="1"/>
    <col min="3" max="5" width="18.453125" customWidth="1"/>
    <col min="6" max="6" width="23.453125" customWidth="1"/>
    <col min="7" max="7" width="24" customWidth="1"/>
    <col min="8" max="8" width="22.26953125" customWidth="1"/>
    <col min="9" max="9" width="22.54296875" customWidth="1"/>
    <col min="10" max="10" width="20.7265625" customWidth="1"/>
  </cols>
  <sheetData>
    <row r="1" spans="1:12" ht="12.75" customHeight="1" x14ac:dyDescent="0.35">
      <c r="B1" s="16"/>
    </row>
    <row r="2" spans="1:12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  <c r="J2" s="4" t="s">
        <v>41</v>
      </c>
    </row>
    <row r="3" spans="1:12" ht="13" x14ac:dyDescent="0.3">
      <c r="A3" s="2"/>
      <c r="B3" s="3" t="s">
        <v>34</v>
      </c>
      <c r="C3" s="4"/>
      <c r="D3" s="4"/>
      <c r="E3" s="4"/>
      <c r="F3" s="4"/>
      <c r="G3" s="2"/>
      <c r="H3" s="2"/>
      <c r="I3" s="5"/>
      <c r="J3" s="5" t="s">
        <v>59</v>
      </c>
    </row>
    <row r="4" spans="1:12" ht="91.5" x14ac:dyDescent="0.35">
      <c r="A4" s="2"/>
      <c r="B4" s="28" t="s">
        <v>111</v>
      </c>
      <c r="C4" s="6" t="s">
        <v>43</v>
      </c>
      <c r="D4" s="6" t="s">
        <v>45</v>
      </c>
      <c r="E4" s="6" t="s">
        <v>47</v>
      </c>
      <c r="F4" s="6" t="s">
        <v>48</v>
      </c>
      <c r="G4" s="6" t="s">
        <v>49</v>
      </c>
      <c r="H4" s="6" t="s">
        <v>102</v>
      </c>
      <c r="I4" s="6" t="s">
        <v>50</v>
      </c>
      <c r="J4" s="6" t="s">
        <v>57</v>
      </c>
    </row>
    <row r="5" spans="1:12" ht="63" customHeight="1" x14ac:dyDescent="0.3">
      <c r="A5" s="2"/>
      <c r="B5" s="3" t="s">
        <v>0</v>
      </c>
      <c r="C5" s="7" t="s">
        <v>44</v>
      </c>
      <c r="D5" s="7" t="s">
        <v>44</v>
      </c>
      <c r="E5" s="7" t="s">
        <v>46</v>
      </c>
      <c r="F5" s="7" t="s">
        <v>44</v>
      </c>
      <c r="G5" s="7" t="s">
        <v>44</v>
      </c>
      <c r="H5" s="7" t="s">
        <v>44</v>
      </c>
      <c r="I5" s="7" t="s">
        <v>44</v>
      </c>
      <c r="J5" s="2"/>
    </row>
    <row r="6" spans="1:12" ht="15.75" customHeight="1" x14ac:dyDescent="0.3">
      <c r="A6" s="2"/>
      <c r="B6" s="3" t="s">
        <v>1</v>
      </c>
      <c r="C6" s="2"/>
      <c r="D6" s="2" t="s">
        <v>2</v>
      </c>
      <c r="E6" s="2" t="s">
        <v>38</v>
      </c>
      <c r="F6" s="2"/>
      <c r="G6" s="2" t="s">
        <v>2</v>
      </c>
      <c r="H6" s="2"/>
      <c r="I6" s="2" t="s">
        <v>2</v>
      </c>
      <c r="J6" s="2" t="s">
        <v>2</v>
      </c>
    </row>
    <row r="7" spans="1:12" x14ac:dyDescent="0.25">
      <c r="A7" s="2">
        <v>1</v>
      </c>
      <c r="B7" s="2" t="s">
        <v>3</v>
      </c>
      <c r="C7" s="8">
        <v>745333</v>
      </c>
      <c r="D7" s="8">
        <v>39486948.299999997</v>
      </c>
      <c r="E7" s="17">
        <v>25100</v>
      </c>
      <c r="F7" s="8">
        <v>213187</v>
      </c>
      <c r="G7" s="8">
        <v>1789226.4</v>
      </c>
      <c r="H7" s="8">
        <v>532146</v>
      </c>
      <c r="I7" s="8">
        <v>37697721.899999999</v>
      </c>
      <c r="J7" s="8">
        <f>I7-(E7/1000*H7)</f>
        <v>24340857.299999997</v>
      </c>
      <c r="L7" s="18"/>
    </row>
    <row r="8" spans="1:12" x14ac:dyDescent="0.25">
      <c r="A8" s="2">
        <v>2</v>
      </c>
      <c r="B8" s="2" t="s">
        <v>4</v>
      </c>
      <c r="C8" s="8">
        <v>561818</v>
      </c>
      <c r="D8" s="8">
        <v>23709805.800000001</v>
      </c>
      <c r="E8" s="17">
        <v>25100</v>
      </c>
      <c r="F8" s="8">
        <v>189256</v>
      </c>
      <c r="G8" s="8">
        <v>1878202.7</v>
      </c>
      <c r="H8" s="8">
        <v>372562</v>
      </c>
      <c r="I8" s="8">
        <v>21831603.100000001</v>
      </c>
      <c r="J8" s="8">
        <f t="shared" ref="J8:J32" si="0">I8-(E8/1000*H8)</f>
        <v>12480296.9</v>
      </c>
      <c r="L8" s="18"/>
    </row>
    <row r="9" spans="1:12" x14ac:dyDescent="0.25">
      <c r="A9" s="2">
        <v>3</v>
      </c>
      <c r="B9" s="2" t="s">
        <v>5</v>
      </c>
      <c r="C9" s="8">
        <v>187173</v>
      </c>
      <c r="D9" s="8">
        <v>8268528.7999999998</v>
      </c>
      <c r="E9" s="17">
        <v>25100</v>
      </c>
      <c r="F9" s="8">
        <v>57818</v>
      </c>
      <c r="G9" s="8">
        <v>585053.9</v>
      </c>
      <c r="H9" s="8">
        <v>129355</v>
      </c>
      <c r="I9" s="8">
        <v>7683474.8999999994</v>
      </c>
      <c r="J9" s="8">
        <f t="shared" si="0"/>
        <v>4436664.3999999994</v>
      </c>
      <c r="L9" s="18"/>
    </row>
    <row r="10" spans="1:12" x14ac:dyDescent="0.25">
      <c r="A10" s="2">
        <v>4</v>
      </c>
      <c r="B10" s="2" t="s">
        <v>6</v>
      </c>
      <c r="C10" s="8">
        <v>20186</v>
      </c>
      <c r="D10" s="8">
        <v>776957.1</v>
      </c>
      <c r="E10" s="17">
        <v>25100</v>
      </c>
      <c r="F10" s="8">
        <v>6879</v>
      </c>
      <c r="G10" s="8">
        <v>62132.3</v>
      </c>
      <c r="H10" s="8">
        <v>13307</v>
      </c>
      <c r="I10" s="8">
        <v>714824.8</v>
      </c>
      <c r="J10" s="8">
        <f t="shared" si="0"/>
        <v>380819.10000000003</v>
      </c>
      <c r="L10" s="18"/>
    </row>
    <row r="11" spans="1:12" x14ac:dyDescent="0.25">
      <c r="A11" s="2">
        <v>5</v>
      </c>
      <c r="B11" s="2" t="s">
        <v>7</v>
      </c>
      <c r="C11" s="8">
        <v>69044</v>
      </c>
      <c r="D11" s="8">
        <v>3356974.6</v>
      </c>
      <c r="E11" s="17">
        <v>25100</v>
      </c>
      <c r="F11" s="8">
        <v>21413</v>
      </c>
      <c r="G11" s="8">
        <v>214111.2</v>
      </c>
      <c r="H11" s="8">
        <v>47631</v>
      </c>
      <c r="I11" s="8">
        <v>3142863.4</v>
      </c>
      <c r="J11" s="8">
        <f t="shared" si="0"/>
        <v>1947325.2999999998</v>
      </c>
      <c r="L11" s="18"/>
    </row>
    <row r="12" spans="1:12" x14ac:dyDescent="0.25">
      <c r="A12" s="2">
        <v>6</v>
      </c>
      <c r="B12" s="2" t="s">
        <v>8</v>
      </c>
      <c r="C12" s="8">
        <v>18708</v>
      </c>
      <c r="D12" s="8">
        <v>753227.1</v>
      </c>
      <c r="E12" s="17">
        <v>25100</v>
      </c>
      <c r="F12" s="8">
        <v>6906</v>
      </c>
      <c r="G12" s="8">
        <v>73146.600000000006</v>
      </c>
      <c r="H12" s="8">
        <v>11802</v>
      </c>
      <c r="I12" s="8">
        <v>680080.5</v>
      </c>
      <c r="J12" s="8">
        <f t="shared" si="0"/>
        <v>383850.3</v>
      </c>
      <c r="L12" s="18"/>
    </row>
    <row r="13" spans="1:12" x14ac:dyDescent="0.25">
      <c r="A13" s="2">
        <v>7</v>
      </c>
      <c r="B13" s="2" t="s">
        <v>9</v>
      </c>
      <c r="C13" s="8">
        <v>21148</v>
      </c>
      <c r="D13" s="8">
        <v>1130268.5</v>
      </c>
      <c r="E13" s="17">
        <v>25100</v>
      </c>
      <c r="F13" s="8">
        <v>5816</v>
      </c>
      <c r="G13" s="8">
        <v>61846.2</v>
      </c>
      <c r="H13" s="8">
        <v>15332</v>
      </c>
      <c r="I13" s="8">
        <v>1068422.3</v>
      </c>
      <c r="J13" s="8">
        <f t="shared" si="0"/>
        <v>683589.10000000009</v>
      </c>
      <c r="L13" s="18"/>
    </row>
    <row r="14" spans="1:12" x14ac:dyDescent="0.25">
      <c r="A14" s="2">
        <v>8</v>
      </c>
      <c r="B14" s="2" t="s">
        <v>10</v>
      </c>
      <c r="C14" s="8">
        <v>21724</v>
      </c>
      <c r="D14" s="8">
        <v>931401.8</v>
      </c>
      <c r="E14" s="17">
        <v>25100</v>
      </c>
      <c r="F14" s="8">
        <v>6344</v>
      </c>
      <c r="G14" s="8">
        <v>67458.5</v>
      </c>
      <c r="H14" s="8">
        <v>15380</v>
      </c>
      <c r="I14" s="8">
        <v>863943.3</v>
      </c>
      <c r="J14" s="8">
        <f t="shared" si="0"/>
        <v>477905.30000000005</v>
      </c>
      <c r="L14" s="18"/>
    </row>
    <row r="15" spans="1:12" x14ac:dyDescent="0.25">
      <c r="A15" s="2">
        <v>9</v>
      </c>
      <c r="B15" s="2" t="s">
        <v>11</v>
      </c>
      <c r="C15" s="8">
        <v>53846</v>
      </c>
      <c r="D15" s="8">
        <v>3446664.5</v>
      </c>
      <c r="E15" s="17">
        <v>25100</v>
      </c>
      <c r="F15" s="8">
        <v>12526</v>
      </c>
      <c r="G15" s="8">
        <v>132883</v>
      </c>
      <c r="H15" s="8">
        <v>41320</v>
      </c>
      <c r="I15" s="8">
        <v>3313781.5</v>
      </c>
      <c r="J15" s="8">
        <f t="shared" si="0"/>
        <v>2276649.5</v>
      </c>
      <c r="L15" s="18"/>
    </row>
    <row r="16" spans="1:12" x14ac:dyDescent="0.25">
      <c r="A16" s="2">
        <v>10</v>
      </c>
      <c r="B16" s="2" t="s">
        <v>12</v>
      </c>
      <c r="C16" s="8">
        <v>124370</v>
      </c>
      <c r="D16" s="8">
        <v>5414653.0999999996</v>
      </c>
      <c r="E16" s="17">
        <v>25100</v>
      </c>
      <c r="F16" s="8">
        <v>38699</v>
      </c>
      <c r="G16" s="8">
        <v>481930.3</v>
      </c>
      <c r="H16" s="8">
        <v>85671</v>
      </c>
      <c r="I16" s="8">
        <v>4932722.8</v>
      </c>
      <c r="J16" s="8">
        <f t="shared" si="0"/>
        <v>2782380.6999999997</v>
      </c>
      <c r="L16" s="18"/>
    </row>
    <row r="17" spans="1:12" x14ac:dyDescent="0.25">
      <c r="A17" s="2">
        <v>11</v>
      </c>
      <c r="B17" s="2" t="s">
        <v>13</v>
      </c>
      <c r="C17" s="8">
        <v>141334</v>
      </c>
      <c r="D17" s="8">
        <v>6433582.9000000004</v>
      </c>
      <c r="E17" s="17">
        <v>25100</v>
      </c>
      <c r="F17" s="8">
        <v>39694</v>
      </c>
      <c r="G17" s="8">
        <v>413341.6</v>
      </c>
      <c r="H17" s="8">
        <v>101640</v>
      </c>
      <c r="I17" s="8">
        <v>6020241.3000000007</v>
      </c>
      <c r="J17" s="8">
        <f t="shared" si="0"/>
        <v>3469077.3000000007</v>
      </c>
      <c r="L17" s="18"/>
    </row>
    <row r="18" spans="1:12" x14ac:dyDescent="0.25">
      <c r="A18" s="2">
        <v>12</v>
      </c>
      <c r="B18" s="2" t="s">
        <v>14</v>
      </c>
      <c r="C18" s="8">
        <v>119660</v>
      </c>
      <c r="D18" s="8">
        <v>6291661.2999999998</v>
      </c>
      <c r="E18" s="17">
        <v>25100</v>
      </c>
      <c r="F18" s="8">
        <v>33691</v>
      </c>
      <c r="G18" s="8">
        <v>358596.5</v>
      </c>
      <c r="H18" s="8">
        <v>85969</v>
      </c>
      <c r="I18" s="8">
        <v>5933064.7999999998</v>
      </c>
      <c r="J18" s="8">
        <f t="shared" si="0"/>
        <v>3775242.9</v>
      </c>
      <c r="L18" s="18"/>
    </row>
    <row r="19" spans="1:12" x14ac:dyDescent="0.25">
      <c r="A19" s="2">
        <v>13</v>
      </c>
      <c r="B19" s="2" t="s">
        <v>15</v>
      </c>
      <c r="C19" s="8">
        <v>151902</v>
      </c>
      <c r="D19" s="8">
        <v>8034928.9000000004</v>
      </c>
      <c r="E19" s="17">
        <v>25100</v>
      </c>
      <c r="F19" s="8">
        <v>39347</v>
      </c>
      <c r="G19" s="8">
        <v>320180.3</v>
      </c>
      <c r="H19" s="8">
        <v>112555</v>
      </c>
      <c r="I19" s="8">
        <v>7714748.6000000006</v>
      </c>
      <c r="J19" s="8">
        <f t="shared" si="0"/>
        <v>4889618.1000000006</v>
      </c>
      <c r="L19" s="18"/>
    </row>
    <row r="20" spans="1:12" x14ac:dyDescent="0.25">
      <c r="A20" s="2">
        <v>14</v>
      </c>
      <c r="B20" s="2" t="s">
        <v>16</v>
      </c>
      <c r="C20" s="8">
        <v>41913</v>
      </c>
      <c r="D20" s="8">
        <v>1909595.8</v>
      </c>
      <c r="E20" s="17">
        <v>25100</v>
      </c>
      <c r="F20" s="8">
        <v>11171</v>
      </c>
      <c r="G20" s="8">
        <v>111480.1</v>
      </c>
      <c r="H20" s="8">
        <v>30742</v>
      </c>
      <c r="I20" s="8">
        <v>1798115.7</v>
      </c>
      <c r="J20" s="8">
        <f t="shared" si="0"/>
        <v>1026491.4999999999</v>
      </c>
      <c r="L20" s="18"/>
    </row>
    <row r="21" spans="1:12" x14ac:dyDescent="0.25">
      <c r="A21" s="2">
        <v>15</v>
      </c>
      <c r="B21" s="2" t="s">
        <v>17</v>
      </c>
      <c r="C21" s="8">
        <v>30166</v>
      </c>
      <c r="D21" s="8">
        <v>1389861.4</v>
      </c>
      <c r="E21" s="17">
        <v>25100</v>
      </c>
      <c r="F21" s="8">
        <v>9283</v>
      </c>
      <c r="G21" s="8">
        <v>90356.7</v>
      </c>
      <c r="H21" s="8">
        <v>20883</v>
      </c>
      <c r="I21" s="8">
        <v>1299504.7</v>
      </c>
      <c r="J21" s="8">
        <f t="shared" si="0"/>
        <v>775341.39999999991</v>
      </c>
      <c r="L21" s="18"/>
    </row>
    <row r="22" spans="1:12" x14ac:dyDescent="0.25">
      <c r="A22" s="2">
        <v>16</v>
      </c>
      <c r="B22" s="2" t="s">
        <v>18</v>
      </c>
      <c r="C22" s="8">
        <v>7771</v>
      </c>
      <c r="D22" s="8">
        <v>347601.3</v>
      </c>
      <c r="E22" s="17">
        <v>25100</v>
      </c>
      <c r="F22" s="8">
        <v>2386</v>
      </c>
      <c r="G22" s="8">
        <v>26459.9</v>
      </c>
      <c r="H22" s="8">
        <v>5385</v>
      </c>
      <c r="I22" s="8">
        <v>321141.40000000002</v>
      </c>
      <c r="J22" s="8">
        <f t="shared" si="0"/>
        <v>185977.90000000002</v>
      </c>
      <c r="L22" s="18"/>
    </row>
    <row r="23" spans="1:12" x14ac:dyDescent="0.25">
      <c r="A23" s="2">
        <v>17</v>
      </c>
      <c r="B23" s="2" t="s">
        <v>19</v>
      </c>
      <c r="C23" s="8">
        <v>246342</v>
      </c>
      <c r="D23" s="8">
        <v>11115166.800000001</v>
      </c>
      <c r="E23" s="17">
        <v>25100</v>
      </c>
      <c r="F23" s="8">
        <v>72873</v>
      </c>
      <c r="G23" s="8">
        <v>763523.6</v>
      </c>
      <c r="H23" s="8">
        <v>173469</v>
      </c>
      <c r="I23" s="8">
        <v>10351643.200000001</v>
      </c>
      <c r="J23" s="8">
        <f t="shared" si="0"/>
        <v>5997571.3000000007</v>
      </c>
      <c r="L23" s="18"/>
    </row>
    <row r="24" spans="1:12" x14ac:dyDescent="0.25">
      <c r="A24" s="2">
        <v>18</v>
      </c>
      <c r="B24" s="2" t="s">
        <v>20</v>
      </c>
      <c r="C24" s="8">
        <v>124415</v>
      </c>
      <c r="D24" s="8">
        <v>5032290.5</v>
      </c>
      <c r="E24" s="17">
        <v>25100</v>
      </c>
      <c r="F24" s="8">
        <v>49796</v>
      </c>
      <c r="G24" s="8">
        <v>429355</v>
      </c>
      <c r="H24" s="8">
        <v>74619</v>
      </c>
      <c r="I24" s="8">
        <v>4602935.5</v>
      </c>
      <c r="J24" s="8">
        <f t="shared" si="0"/>
        <v>2729998.5999999996</v>
      </c>
      <c r="L24" s="18"/>
    </row>
    <row r="25" spans="1:12" x14ac:dyDescent="0.25">
      <c r="A25" s="2">
        <v>19</v>
      </c>
      <c r="B25" s="2" t="s">
        <v>21</v>
      </c>
      <c r="C25" s="8">
        <v>297910</v>
      </c>
      <c r="D25" s="8">
        <v>14691748.4</v>
      </c>
      <c r="E25" s="17">
        <v>25100</v>
      </c>
      <c r="F25" s="8">
        <v>73995</v>
      </c>
      <c r="G25" s="8">
        <v>730586.6</v>
      </c>
      <c r="H25" s="8">
        <v>223915</v>
      </c>
      <c r="I25" s="8">
        <v>13961161.800000001</v>
      </c>
      <c r="J25" s="8">
        <f t="shared" si="0"/>
        <v>8340895.3000000007</v>
      </c>
      <c r="L25" s="18"/>
    </row>
    <row r="26" spans="1:12" x14ac:dyDescent="0.25">
      <c r="A26" s="2">
        <v>20</v>
      </c>
      <c r="B26" s="2" t="s">
        <v>22</v>
      </c>
      <c r="C26" s="8">
        <v>123560</v>
      </c>
      <c r="D26" s="8">
        <v>5437687.7999999998</v>
      </c>
      <c r="E26" s="17">
        <v>25100</v>
      </c>
      <c r="F26" s="8">
        <v>36744</v>
      </c>
      <c r="G26" s="8">
        <v>333299.8</v>
      </c>
      <c r="H26" s="8">
        <v>86816</v>
      </c>
      <c r="I26" s="8">
        <v>5104388</v>
      </c>
      <c r="J26" s="8">
        <f t="shared" si="0"/>
        <v>2925306.4</v>
      </c>
      <c r="L26" s="18"/>
    </row>
    <row r="27" spans="1:12" x14ac:dyDescent="0.25">
      <c r="A27" s="2">
        <v>21</v>
      </c>
      <c r="B27" s="2" t="s">
        <v>23</v>
      </c>
      <c r="C27" s="8">
        <v>186388</v>
      </c>
      <c r="D27" s="8">
        <v>7598572.5</v>
      </c>
      <c r="E27" s="17">
        <v>25100</v>
      </c>
      <c r="F27" s="8">
        <v>69054</v>
      </c>
      <c r="G27" s="8">
        <v>488674.9</v>
      </c>
      <c r="H27" s="8">
        <v>117334</v>
      </c>
      <c r="I27" s="8">
        <v>7109897.5999999996</v>
      </c>
      <c r="J27" s="8">
        <f t="shared" si="0"/>
        <v>4164814.1999999993</v>
      </c>
      <c r="L27" s="18"/>
    </row>
    <row r="28" spans="1:12" x14ac:dyDescent="0.25">
      <c r="A28" s="2">
        <v>22</v>
      </c>
      <c r="B28" s="2" t="s">
        <v>24</v>
      </c>
      <c r="C28" s="8">
        <v>366914</v>
      </c>
      <c r="D28" s="8">
        <v>17040942.100000001</v>
      </c>
      <c r="E28" s="17">
        <v>25100</v>
      </c>
      <c r="F28" s="8">
        <v>120674</v>
      </c>
      <c r="G28" s="8">
        <v>815978.4</v>
      </c>
      <c r="H28" s="8">
        <v>246240</v>
      </c>
      <c r="I28" s="8">
        <v>16224963.700000001</v>
      </c>
      <c r="J28" s="8">
        <f t="shared" si="0"/>
        <v>10044339.700000001</v>
      </c>
      <c r="L28" s="18"/>
    </row>
    <row r="29" spans="1:12" x14ac:dyDescent="0.25">
      <c r="A29" s="2">
        <v>23</v>
      </c>
      <c r="B29" s="2" t="s">
        <v>25</v>
      </c>
      <c r="C29" s="8">
        <v>184866</v>
      </c>
      <c r="D29" s="8">
        <v>6080051.2999999998</v>
      </c>
      <c r="E29" s="17">
        <v>25100</v>
      </c>
      <c r="F29" s="8">
        <v>81140</v>
      </c>
      <c r="G29" s="8">
        <v>452966.3</v>
      </c>
      <c r="H29" s="8">
        <v>103726</v>
      </c>
      <c r="I29" s="8">
        <v>5627085</v>
      </c>
      <c r="J29" s="8">
        <f t="shared" si="0"/>
        <v>3023562.4</v>
      </c>
      <c r="L29" s="18"/>
    </row>
    <row r="30" spans="1:12" x14ac:dyDescent="0.25">
      <c r="A30" s="2">
        <v>24</v>
      </c>
      <c r="B30" s="2" t="s">
        <v>26</v>
      </c>
      <c r="C30" s="8">
        <v>98608</v>
      </c>
      <c r="D30" s="8">
        <v>3967725.1</v>
      </c>
      <c r="E30" s="17">
        <v>25100</v>
      </c>
      <c r="F30" s="8">
        <v>34355</v>
      </c>
      <c r="G30" s="8">
        <v>201803.1</v>
      </c>
      <c r="H30" s="8">
        <v>64253</v>
      </c>
      <c r="I30" s="8">
        <v>3765922</v>
      </c>
      <c r="J30" s="8">
        <f t="shared" si="0"/>
        <v>2153171.7000000002</v>
      </c>
      <c r="L30" s="18"/>
    </row>
    <row r="31" spans="1:12" x14ac:dyDescent="0.25">
      <c r="A31" s="2">
        <v>25</v>
      </c>
      <c r="B31" s="2" t="s">
        <v>27</v>
      </c>
      <c r="C31" s="8">
        <v>239987</v>
      </c>
      <c r="D31" s="8">
        <v>11797083.9</v>
      </c>
      <c r="E31" s="17">
        <v>25100</v>
      </c>
      <c r="F31" s="8">
        <v>89029</v>
      </c>
      <c r="G31" s="8">
        <v>405769.1</v>
      </c>
      <c r="H31" s="8">
        <v>150958</v>
      </c>
      <c r="I31" s="8">
        <v>11391314.800000001</v>
      </c>
      <c r="J31" s="8">
        <f t="shared" si="0"/>
        <v>7602269</v>
      </c>
      <c r="L31" s="18"/>
    </row>
    <row r="32" spans="1:12" x14ac:dyDescent="0.25">
      <c r="A32" s="2">
        <v>26</v>
      </c>
      <c r="B32" s="2" t="s">
        <v>28</v>
      </c>
      <c r="C32" s="8">
        <v>39667</v>
      </c>
      <c r="D32" s="8">
        <v>1489369.5</v>
      </c>
      <c r="E32" s="17">
        <v>25100</v>
      </c>
      <c r="F32" s="8">
        <v>14065</v>
      </c>
      <c r="G32" s="8">
        <v>145156.29999999999</v>
      </c>
      <c r="H32" s="8">
        <v>25602</v>
      </c>
      <c r="I32" s="8">
        <v>1344213.2</v>
      </c>
      <c r="J32" s="8">
        <f t="shared" si="0"/>
        <v>701602.99999999988</v>
      </c>
      <c r="L32" s="18"/>
    </row>
    <row r="33" spans="1:12" s="1" customFormat="1" ht="13" x14ac:dyDescent="0.3">
      <c r="A33" s="11"/>
      <c r="B33" s="9" t="s">
        <v>29</v>
      </c>
      <c r="C33" s="10">
        <f>SUM(C7:C32)</f>
        <v>4224753</v>
      </c>
      <c r="D33" s="10">
        <f>SUM(D7:D32)</f>
        <v>195933299.09999999</v>
      </c>
      <c r="E33" s="10"/>
      <c r="F33" s="10">
        <f>SUM(F7:F32)</f>
        <v>1336141</v>
      </c>
      <c r="G33" s="10">
        <f>SUM(G7:G32)</f>
        <v>11433519.300000001</v>
      </c>
      <c r="H33" s="10">
        <f>SUM(H7:H32)</f>
        <v>2888612</v>
      </c>
      <c r="I33" s="10">
        <f>SUM(I7:I32)</f>
        <v>184499779.79999998</v>
      </c>
      <c r="J33" s="10">
        <f>SUM(J7:J32)</f>
        <v>111995618.59999999</v>
      </c>
      <c r="L33" s="19"/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1DFA-57AD-4EA8-AB0F-4A548E565EBC}">
  <dimension ref="A2:H33"/>
  <sheetViews>
    <sheetView workbookViewId="0">
      <selection activeCell="C33" sqref="C33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54296875" customWidth="1"/>
  </cols>
  <sheetData>
    <row r="2" spans="1:8" ht="13" x14ac:dyDescent="0.3">
      <c r="A2" s="2"/>
      <c r="B2" s="3" t="s">
        <v>32</v>
      </c>
      <c r="C2" s="4" t="s">
        <v>30</v>
      </c>
    </row>
    <row r="3" spans="1:8" ht="13" x14ac:dyDescent="0.3">
      <c r="A3" s="2"/>
      <c r="B3" s="3" t="s">
        <v>34</v>
      </c>
      <c r="C3" s="5"/>
    </row>
    <row r="4" spans="1:8" ht="70.5" customHeight="1" x14ac:dyDescent="0.35">
      <c r="A4" s="2"/>
      <c r="B4" s="28" t="s">
        <v>110</v>
      </c>
      <c r="C4" s="6" t="s">
        <v>60</v>
      </c>
      <c r="H4" s="1"/>
    </row>
    <row r="5" spans="1:8" ht="66.75" customHeight="1" x14ac:dyDescent="0.3">
      <c r="A5" s="2"/>
      <c r="B5" s="3" t="s">
        <v>0</v>
      </c>
      <c r="C5" s="7" t="s">
        <v>63</v>
      </c>
    </row>
    <row r="6" spans="1:8" ht="15.75" customHeight="1" x14ac:dyDescent="0.3">
      <c r="A6" s="2"/>
      <c r="B6" s="3" t="s">
        <v>1</v>
      </c>
      <c r="C6" s="2" t="s">
        <v>51</v>
      </c>
    </row>
    <row r="7" spans="1:8" x14ac:dyDescent="0.25">
      <c r="A7" s="2">
        <v>1</v>
      </c>
      <c r="B7" s="2" t="s">
        <v>3</v>
      </c>
      <c r="C7" s="8">
        <v>695568.77210738254</v>
      </c>
    </row>
    <row r="8" spans="1:8" x14ac:dyDescent="0.25">
      <c r="A8" s="2">
        <v>2</v>
      </c>
      <c r="B8" s="2" t="s">
        <v>4</v>
      </c>
      <c r="C8" s="8">
        <v>444827.26633142203</v>
      </c>
    </row>
    <row r="9" spans="1:8" x14ac:dyDescent="0.25">
      <c r="A9" s="2">
        <v>3</v>
      </c>
      <c r="B9" s="2" t="s">
        <v>5</v>
      </c>
      <c r="C9" s="8">
        <v>212985.43683335377</v>
      </c>
    </row>
    <row r="10" spans="1:8" x14ac:dyDescent="0.25">
      <c r="A10" s="2">
        <v>4</v>
      </c>
      <c r="B10" s="2" t="s">
        <v>6</v>
      </c>
      <c r="C10" s="8">
        <v>16583.198735609571</v>
      </c>
    </row>
    <row r="11" spans="1:8" x14ac:dyDescent="0.25">
      <c r="A11" s="2">
        <v>5</v>
      </c>
      <c r="B11" s="2" t="s">
        <v>7</v>
      </c>
      <c r="C11" s="8">
        <v>68579.908068757126</v>
      </c>
    </row>
    <row r="12" spans="1:8" x14ac:dyDescent="0.25">
      <c r="A12" s="2">
        <v>6</v>
      </c>
      <c r="B12" s="2" t="s">
        <v>8</v>
      </c>
      <c r="C12" s="8">
        <v>20027.979262373454</v>
      </c>
    </row>
    <row r="13" spans="1:8" x14ac:dyDescent="0.25">
      <c r="A13" s="2">
        <v>7</v>
      </c>
      <c r="B13" s="2" t="s">
        <v>9</v>
      </c>
      <c r="C13" s="8">
        <v>15294.339398013815</v>
      </c>
    </row>
    <row r="14" spans="1:8" x14ac:dyDescent="0.25">
      <c r="A14" s="2">
        <v>8</v>
      </c>
      <c r="B14" s="2" t="s">
        <v>10</v>
      </c>
      <c r="C14" s="8">
        <v>21659.98969801034</v>
      </c>
    </row>
    <row r="15" spans="1:8" x14ac:dyDescent="0.25">
      <c r="A15" s="2">
        <v>9</v>
      </c>
      <c r="B15" s="2" t="s">
        <v>11</v>
      </c>
      <c r="C15" s="8">
        <v>54785.087905589135</v>
      </c>
    </row>
    <row r="16" spans="1:8" x14ac:dyDescent="0.25">
      <c r="A16" s="2">
        <v>10</v>
      </c>
      <c r="B16" s="2" t="s">
        <v>12</v>
      </c>
      <c r="C16" s="8">
        <v>141054.18751207265</v>
      </c>
    </row>
    <row r="17" spans="1:3" x14ac:dyDescent="0.25">
      <c r="A17" s="2">
        <v>11</v>
      </c>
      <c r="B17" s="2" t="s">
        <v>13</v>
      </c>
      <c r="C17" s="8">
        <v>107330.96984053284</v>
      </c>
    </row>
    <row r="18" spans="1:3" x14ac:dyDescent="0.25">
      <c r="A18" s="2">
        <v>12</v>
      </c>
      <c r="B18" s="2" t="s">
        <v>14</v>
      </c>
      <c r="C18" s="8">
        <v>521292.69125276722</v>
      </c>
    </row>
    <row r="19" spans="1:3" x14ac:dyDescent="0.25">
      <c r="A19" s="2">
        <v>13</v>
      </c>
      <c r="B19" s="2" t="s">
        <v>15</v>
      </c>
      <c r="C19" s="8">
        <v>239773.74992426406</v>
      </c>
    </row>
    <row r="20" spans="1:3" x14ac:dyDescent="0.25">
      <c r="A20" s="2">
        <v>14</v>
      </c>
      <c r="B20" s="2" t="s">
        <v>16</v>
      </c>
      <c r="C20" s="8">
        <v>69951.232138802792</v>
      </c>
    </row>
    <row r="21" spans="1:3" x14ac:dyDescent="0.25">
      <c r="A21" s="2">
        <v>15</v>
      </c>
      <c r="B21" s="2" t="s">
        <v>17</v>
      </c>
      <c r="C21" s="8">
        <v>26967.328767679872</v>
      </c>
    </row>
    <row r="22" spans="1:3" x14ac:dyDescent="0.25">
      <c r="A22" s="2">
        <v>16</v>
      </c>
      <c r="B22" s="2" t="s">
        <v>18</v>
      </c>
      <c r="C22" s="8">
        <v>8900.7511020503171</v>
      </c>
    </row>
    <row r="23" spans="1:3" x14ac:dyDescent="0.25">
      <c r="A23" s="2">
        <v>17</v>
      </c>
      <c r="B23" s="2" t="s">
        <v>19</v>
      </c>
      <c r="C23" s="8">
        <v>316682.36575595557</v>
      </c>
    </row>
    <row r="24" spans="1:3" x14ac:dyDescent="0.25">
      <c r="A24" s="2">
        <v>18</v>
      </c>
      <c r="B24" s="2" t="s">
        <v>20</v>
      </c>
      <c r="C24" s="8">
        <v>225799.25519180545</v>
      </c>
    </row>
    <row r="25" spans="1:3" x14ac:dyDescent="0.25">
      <c r="A25" s="2">
        <v>19</v>
      </c>
      <c r="B25" s="2" t="s">
        <v>21</v>
      </c>
      <c r="C25" s="8">
        <v>436938.33172107249</v>
      </c>
    </row>
    <row r="26" spans="1:3" x14ac:dyDescent="0.25">
      <c r="A26" s="2">
        <v>20</v>
      </c>
      <c r="B26" s="2" t="s">
        <v>22</v>
      </c>
      <c r="C26" s="8">
        <v>148233.39496762538</v>
      </c>
    </row>
    <row r="27" spans="1:3" x14ac:dyDescent="0.25">
      <c r="A27" s="2">
        <v>21</v>
      </c>
      <c r="B27" s="2" t="s">
        <v>23</v>
      </c>
      <c r="C27" s="8">
        <v>539876.91512038955</v>
      </c>
    </row>
    <row r="28" spans="1:3" x14ac:dyDescent="0.25">
      <c r="A28" s="2">
        <v>22</v>
      </c>
      <c r="B28" s="2" t="s">
        <v>24</v>
      </c>
      <c r="C28" s="8">
        <v>505416.65461977175</v>
      </c>
    </row>
    <row r="29" spans="1:3" x14ac:dyDescent="0.25">
      <c r="A29" s="2">
        <v>23</v>
      </c>
      <c r="B29" s="2" t="s">
        <v>25</v>
      </c>
      <c r="C29" s="8">
        <v>193391.17712715297</v>
      </c>
    </row>
    <row r="30" spans="1:3" x14ac:dyDescent="0.25">
      <c r="A30" s="2">
        <v>24</v>
      </c>
      <c r="B30" s="2" t="s">
        <v>26</v>
      </c>
      <c r="C30" s="8">
        <v>121933.25971083494</v>
      </c>
    </row>
    <row r="31" spans="1:3" x14ac:dyDescent="0.25">
      <c r="A31" s="2">
        <v>25</v>
      </c>
      <c r="B31" s="2" t="s">
        <v>27</v>
      </c>
      <c r="C31" s="8">
        <v>941231.43651795259</v>
      </c>
    </row>
    <row r="32" spans="1:3" x14ac:dyDescent="0.25">
      <c r="A32" s="2">
        <v>26</v>
      </c>
      <c r="B32" s="2" t="s">
        <v>28</v>
      </c>
      <c r="C32" s="8">
        <v>50711.159840557484</v>
      </c>
    </row>
    <row r="33" spans="1:3" s="1" customFormat="1" ht="13" x14ac:dyDescent="0.3">
      <c r="A33" s="11"/>
      <c r="B33" s="9" t="s">
        <v>29</v>
      </c>
      <c r="C33" s="10">
        <f>SUM(C7:C32)</f>
        <v>6145796.8394518001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576B-4819-4547-996B-B6B5858D7852}">
  <dimension ref="A2:H33"/>
  <sheetViews>
    <sheetView workbookViewId="0">
      <selection activeCell="C19" sqref="C19"/>
    </sheetView>
  </sheetViews>
  <sheetFormatPr baseColWidth="10" defaultRowHeight="12.5" x14ac:dyDescent="0.25"/>
  <cols>
    <col min="1" max="1" width="4.7265625" customWidth="1"/>
    <col min="2" max="2" width="21" customWidth="1"/>
    <col min="3" max="3" width="20.453125" customWidth="1"/>
    <col min="4" max="4" width="19.26953125" customWidth="1"/>
    <col min="5" max="5" width="24" customWidth="1"/>
    <col min="6" max="6" width="2.453125" customWidth="1"/>
    <col min="7" max="7" width="26" customWidth="1"/>
  </cols>
  <sheetData>
    <row r="2" spans="1:8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G2" s="2"/>
    </row>
    <row r="3" spans="1:8" ht="13" x14ac:dyDescent="0.3">
      <c r="A3" s="2"/>
      <c r="B3" s="3" t="s">
        <v>34</v>
      </c>
      <c r="C3" s="5"/>
      <c r="D3" s="4"/>
      <c r="E3" s="5" t="s">
        <v>72</v>
      </c>
      <c r="G3" s="2"/>
    </row>
    <row r="4" spans="1:8" ht="39.5" x14ac:dyDescent="0.35">
      <c r="A4" s="2"/>
      <c r="B4" s="28" t="s">
        <v>109</v>
      </c>
      <c r="C4" s="6" t="s">
        <v>62</v>
      </c>
      <c r="D4" s="6" t="s">
        <v>52</v>
      </c>
      <c r="E4" s="6" t="s">
        <v>61</v>
      </c>
      <c r="G4" s="6" t="s">
        <v>99</v>
      </c>
      <c r="H4" s="1"/>
    </row>
    <row r="5" spans="1:8" ht="91.5" customHeight="1" x14ac:dyDescent="0.3">
      <c r="A5" s="2"/>
      <c r="B5" s="3" t="s">
        <v>0</v>
      </c>
      <c r="C5" s="7" t="s">
        <v>63</v>
      </c>
      <c r="D5" s="7" t="s">
        <v>53</v>
      </c>
      <c r="E5" s="7"/>
      <c r="G5" s="2"/>
    </row>
    <row r="6" spans="1:8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G6" s="2" t="s">
        <v>100</v>
      </c>
    </row>
    <row r="7" spans="1:8" x14ac:dyDescent="0.25">
      <c r="A7" s="2">
        <v>1</v>
      </c>
      <c r="B7" s="2" t="s">
        <v>3</v>
      </c>
      <c r="C7" s="8">
        <v>283128256.11988842</v>
      </c>
      <c r="D7" s="12">
        <v>1.2180946099624954E-2</v>
      </c>
      <c r="E7" s="8">
        <f>C7*D7</f>
        <v>3448770.0270771701</v>
      </c>
      <c r="G7" s="27">
        <f>E7/Natürliche_Personen!J7</f>
        <v>0.14168646504809715</v>
      </c>
    </row>
    <row r="8" spans="1:8" x14ac:dyDescent="0.25">
      <c r="A8" s="2">
        <v>2</v>
      </c>
      <c r="B8" s="2" t="s">
        <v>4</v>
      </c>
      <c r="C8" s="8">
        <v>99726827.864119083</v>
      </c>
      <c r="D8" s="12">
        <v>1.2180946099624954E-2</v>
      </c>
      <c r="E8" s="8">
        <f t="shared" ref="E8:E32" si="0">C8*D8</f>
        <v>1214767.1148994104</v>
      </c>
      <c r="G8" s="27">
        <f>E8/Natürliche_Personen!J8</f>
        <v>9.7334792964693842E-2</v>
      </c>
    </row>
    <row r="9" spans="1:8" x14ac:dyDescent="0.25">
      <c r="A9" s="2">
        <v>3</v>
      </c>
      <c r="B9" s="2" t="s">
        <v>5</v>
      </c>
      <c r="C9" s="8">
        <v>31040071.013451923</v>
      </c>
      <c r="D9" s="12">
        <v>1.2180946099624954E-2</v>
      </c>
      <c r="E9" s="8">
        <f t="shared" si="0"/>
        <v>378097.43194338877</v>
      </c>
      <c r="G9" s="27">
        <f>E9/Natürliche_Personen!J9</f>
        <v>8.5221102579538993E-2</v>
      </c>
    </row>
    <row r="10" spans="1:8" x14ac:dyDescent="0.25">
      <c r="A10" s="2">
        <v>4</v>
      </c>
      <c r="B10" s="2" t="s">
        <v>6</v>
      </c>
      <c r="C10" s="8">
        <v>3729557.3721119277</v>
      </c>
      <c r="D10" s="12">
        <v>1.2180946099624954E-2</v>
      </c>
      <c r="E10" s="8">
        <f t="shared" si="0"/>
        <v>45429.537325154277</v>
      </c>
      <c r="G10" s="27">
        <f>E10/Natürliche_Personen!J10</f>
        <v>0.11929427207079234</v>
      </c>
    </row>
    <row r="11" spans="1:8" x14ac:dyDescent="0.25">
      <c r="A11" s="2">
        <v>5</v>
      </c>
      <c r="B11" s="2" t="s">
        <v>7</v>
      </c>
      <c r="C11" s="8">
        <v>18629833.902502332</v>
      </c>
      <c r="D11" s="12">
        <v>1.2180946099624954E-2</v>
      </c>
      <c r="E11" s="8">
        <f t="shared" si="0"/>
        <v>226929.00261134651</v>
      </c>
      <c r="G11" s="27">
        <f>E11/Natürliche_Personen!J11</f>
        <v>0.11653368988291095</v>
      </c>
    </row>
    <row r="12" spans="1:8" x14ac:dyDescent="0.25">
      <c r="A12" s="2">
        <v>6</v>
      </c>
      <c r="B12" s="2" t="s">
        <v>8</v>
      </c>
      <c r="C12" s="8">
        <v>3120885.2545291078</v>
      </c>
      <c r="D12" s="12">
        <v>1.2180946099624954E-2</v>
      </c>
      <c r="E12" s="8">
        <f t="shared" si="0"/>
        <v>38015.335068533364</v>
      </c>
      <c r="G12" s="27">
        <f>E12/Natürliche_Personen!J12</f>
        <v>9.9036877315279853E-2</v>
      </c>
    </row>
    <row r="13" spans="1:8" x14ac:dyDescent="0.25">
      <c r="A13" s="2">
        <v>7</v>
      </c>
      <c r="B13" s="2" t="s">
        <v>9</v>
      </c>
      <c r="C13" s="8">
        <v>11445539.617020985</v>
      </c>
      <c r="D13" s="12">
        <v>1.2180946099624954E-2</v>
      </c>
      <c r="E13" s="8">
        <f t="shared" si="0"/>
        <v>139417.50115605467</v>
      </c>
      <c r="G13" s="27">
        <f>E13/Natürliche_Personen!J13</f>
        <v>0.20394927472666644</v>
      </c>
    </row>
    <row r="14" spans="1:8" x14ac:dyDescent="0.25">
      <c r="A14" s="2">
        <v>8</v>
      </c>
      <c r="B14" s="2" t="s">
        <v>10</v>
      </c>
      <c r="C14" s="8">
        <v>4790957.0940695964</v>
      </c>
      <c r="D14" s="12">
        <v>1.2180946099624954E-2</v>
      </c>
      <c r="E14" s="8">
        <f t="shared" si="0"/>
        <v>58358.390128477557</v>
      </c>
      <c r="G14" s="27">
        <f>E14/Natürliche_Personen!J14</f>
        <v>0.12211287493249719</v>
      </c>
    </row>
    <row r="15" spans="1:8" x14ac:dyDescent="0.25">
      <c r="A15" s="2">
        <v>9</v>
      </c>
      <c r="B15" s="2" t="s">
        <v>11</v>
      </c>
      <c r="C15" s="8">
        <v>24608381.864231292</v>
      </c>
      <c r="D15" s="12">
        <v>1.2180946099624954E-2</v>
      </c>
      <c r="E15" s="8">
        <f t="shared" si="0"/>
        <v>299753.37308718963</v>
      </c>
      <c r="G15" s="27">
        <f>E15/Natürliche_Personen!J15</f>
        <v>0.13166426061068673</v>
      </c>
    </row>
    <row r="16" spans="1:8" x14ac:dyDescent="0.25">
      <c r="A16" s="2">
        <v>10</v>
      </c>
      <c r="B16" s="2" t="s">
        <v>12</v>
      </c>
      <c r="C16" s="8">
        <v>18064503.231224168</v>
      </c>
      <c r="D16" s="12">
        <v>1.2180946099624954E-2</v>
      </c>
      <c r="E16" s="8">
        <f t="shared" si="0"/>
        <v>220042.7401760424</v>
      </c>
      <c r="G16" s="27">
        <f>E16/Natürliche_Personen!J16</f>
        <v>7.9084339600271961E-2</v>
      </c>
    </row>
    <row r="17" spans="1:7" x14ac:dyDescent="0.25">
      <c r="A17" s="2">
        <v>11</v>
      </c>
      <c r="B17" s="2" t="s">
        <v>13</v>
      </c>
      <c r="C17" s="8">
        <v>26833441.607266933</v>
      </c>
      <c r="D17" s="12">
        <v>1.2180946099624954E-2</v>
      </c>
      <c r="E17" s="8">
        <f t="shared" si="0"/>
        <v>326856.7058855521</v>
      </c>
      <c r="G17" s="27">
        <f>E17/Natürliche_Personen!J17</f>
        <v>9.4220069955071928E-2</v>
      </c>
    </row>
    <row r="18" spans="1:7" x14ac:dyDescent="0.25">
      <c r="A18" s="2">
        <v>12</v>
      </c>
      <c r="B18" s="2" t="s">
        <v>14</v>
      </c>
      <c r="C18" s="8">
        <v>24114268.664256282</v>
      </c>
      <c r="D18" s="12">
        <v>1.2180946099624954E-2</v>
      </c>
      <c r="E18" s="8">
        <f t="shared" si="0"/>
        <v>293734.6068311808</v>
      </c>
      <c r="G18" s="27">
        <f>E18/Natürliche_Personen!J18</f>
        <v>7.7805485530793472E-2</v>
      </c>
    </row>
    <row r="19" spans="1:7" x14ac:dyDescent="0.25">
      <c r="A19" s="2">
        <v>13</v>
      </c>
      <c r="B19" s="2" t="s">
        <v>15</v>
      </c>
      <c r="C19" s="8">
        <v>37769360.110270567</v>
      </c>
      <c r="D19" s="12">
        <v>1.2180946099624954E-2</v>
      </c>
      <c r="E19" s="8">
        <f t="shared" si="0"/>
        <v>460066.53972053056</v>
      </c>
      <c r="G19" s="27">
        <f>E19/Natürliche_Personen!J19</f>
        <v>9.409048525088913E-2</v>
      </c>
    </row>
    <row r="20" spans="1:7" x14ac:dyDescent="0.25">
      <c r="A20" s="2">
        <v>14</v>
      </c>
      <c r="B20" s="2" t="s">
        <v>16</v>
      </c>
      <c r="C20" s="8">
        <v>9717809.2347425483</v>
      </c>
      <c r="D20" s="12">
        <v>1.2180946099624954E-2</v>
      </c>
      <c r="E20" s="8">
        <f t="shared" si="0"/>
        <v>118372.1104948366</v>
      </c>
      <c r="G20" s="27">
        <f>E20/Natürliche_Personen!J20</f>
        <v>0.11531718528096591</v>
      </c>
    </row>
    <row r="21" spans="1:7" x14ac:dyDescent="0.25">
      <c r="A21" s="2">
        <v>15</v>
      </c>
      <c r="B21" s="2" t="s">
        <v>17</v>
      </c>
      <c r="C21" s="8">
        <v>7902076.9109564554</v>
      </c>
      <c r="D21" s="12">
        <v>1.2180946099624954E-2</v>
      </c>
      <c r="E21" s="8">
        <f t="shared" si="0"/>
        <v>96254.772927451442</v>
      </c>
      <c r="G21" s="27">
        <f>E21/Natürliche_Personen!J21</f>
        <v>0.12414501911990183</v>
      </c>
    </row>
    <row r="22" spans="1:7" x14ac:dyDescent="0.25">
      <c r="A22" s="2">
        <v>16</v>
      </c>
      <c r="B22" s="2" t="s">
        <v>18</v>
      </c>
      <c r="C22" s="8">
        <v>2042549.5300868484</v>
      </c>
      <c r="D22" s="12">
        <v>1.2180946099624954E-2</v>
      </c>
      <c r="E22" s="8">
        <f t="shared" si="0"/>
        <v>24880.185731802179</v>
      </c>
      <c r="G22" s="27">
        <f>E22/Natürliche_Personen!J22</f>
        <v>0.13378033482366547</v>
      </c>
    </row>
    <row r="23" spans="1:7" x14ac:dyDescent="0.25">
      <c r="A23" s="2">
        <v>17</v>
      </c>
      <c r="B23" s="2" t="s">
        <v>19</v>
      </c>
      <c r="C23" s="8">
        <v>58067382.927625023</v>
      </c>
      <c r="D23" s="12">
        <v>1.2180946099624954E-2</v>
      </c>
      <c r="E23" s="8">
        <f t="shared" si="0"/>
        <v>707315.66158768267</v>
      </c>
      <c r="G23" s="27">
        <f>E23/Natürliche_Personen!J23</f>
        <v>0.11793368118653005</v>
      </c>
    </row>
    <row r="24" spans="1:7" x14ac:dyDescent="0.25">
      <c r="A24" s="2">
        <v>18</v>
      </c>
      <c r="B24" s="2" t="s">
        <v>20</v>
      </c>
      <c r="C24" s="8">
        <v>29977174.318415169</v>
      </c>
      <c r="D24" s="12">
        <v>1.2180946099624954E-2</v>
      </c>
      <c r="E24" s="8">
        <f t="shared" si="0"/>
        <v>365150.34459167661</v>
      </c>
      <c r="G24" s="27">
        <f>E24/Natürliche_Personen!J24</f>
        <v>0.13375477357082771</v>
      </c>
    </row>
    <row r="25" spans="1:7" x14ac:dyDescent="0.25">
      <c r="A25" s="2">
        <v>19</v>
      </c>
      <c r="B25" s="2" t="s">
        <v>21</v>
      </c>
      <c r="C25" s="8">
        <v>70379422.376258776</v>
      </c>
      <c r="D25" s="12">
        <v>1.2180946099624954E-2</v>
      </c>
      <c r="E25" s="8">
        <f t="shared" si="0"/>
        <v>857287.95048794651</v>
      </c>
      <c r="G25" s="27">
        <f>E25/Natürliche_Personen!J25</f>
        <v>0.10278128661894922</v>
      </c>
    </row>
    <row r="26" spans="1:7" x14ac:dyDescent="0.25">
      <c r="A26" s="2">
        <v>20</v>
      </c>
      <c r="B26" s="2" t="s">
        <v>22</v>
      </c>
      <c r="C26" s="8">
        <v>23507786.045527324</v>
      </c>
      <c r="D26" s="12">
        <v>1.2180946099624954E-2</v>
      </c>
      <c r="E26" s="8">
        <f t="shared" si="0"/>
        <v>286347.07474208396</v>
      </c>
      <c r="G26" s="27">
        <f>E26/Natürliche_Personen!J26</f>
        <v>9.7886182022534102E-2</v>
      </c>
    </row>
    <row r="27" spans="1:7" x14ac:dyDescent="0.25">
      <c r="A27" s="2">
        <v>21</v>
      </c>
      <c r="B27" s="2" t="s">
        <v>23</v>
      </c>
      <c r="C27" s="8">
        <v>37449946.699709788</v>
      </c>
      <c r="D27" s="12">
        <v>1.2180946099624954E-2</v>
      </c>
      <c r="E27" s="8">
        <f t="shared" si="0"/>
        <v>456175.78218299238</v>
      </c>
      <c r="G27" s="27">
        <f>E27/Natürliche_Personen!J27</f>
        <v>0.10953088427882147</v>
      </c>
    </row>
    <row r="28" spans="1:7" x14ac:dyDescent="0.25">
      <c r="A28" s="2">
        <v>22</v>
      </c>
      <c r="B28" s="2" t="s">
        <v>24</v>
      </c>
      <c r="C28" s="8">
        <v>59380343.823834777</v>
      </c>
      <c r="D28" s="12">
        <v>1.2180946099624954E-2</v>
      </c>
      <c r="E28" s="8">
        <f t="shared" si="0"/>
        <v>723308.76749532891</v>
      </c>
      <c r="G28" s="27">
        <f>E28/Natürliche_Personen!J28</f>
        <v>7.2011579566084255E-2</v>
      </c>
    </row>
    <row r="29" spans="1:7" x14ac:dyDescent="0.25">
      <c r="A29" s="2">
        <v>23</v>
      </c>
      <c r="B29" s="2" t="s">
        <v>25</v>
      </c>
      <c r="C29" s="8">
        <v>25958122.588287737</v>
      </c>
      <c r="D29" s="12">
        <v>1.2180946099624954E-2</v>
      </c>
      <c r="E29" s="8">
        <f t="shared" si="0"/>
        <v>316194.49209538993</v>
      </c>
      <c r="G29" s="27">
        <f>E29/Natürliche_Personen!J29</f>
        <v>0.10457680387062292</v>
      </c>
    </row>
    <row r="30" spans="1:7" x14ac:dyDescent="0.25">
      <c r="A30" s="2">
        <v>24</v>
      </c>
      <c r="B30" s="2" t="s">
        <v>26</v>
      </c>
      <c r="C30" s="8">
        <v>15484216.840087049</v>
      </c>
      <c r="D30" s="12">
        <v>1.2180946099624954E-2</v>
      </c>
      <c r="E30" s="8">
        <f t="shared" si="0"/>
        <v>188612.41072400537</v>
      </c>
      <c r="G30" s="27">
        <f>E30/Natürliche_Personen!J30</f>
        <v>8.7597478047851618E-2</v>
      </c>
    </row>
    <row r="31" spans="1:7" x14ac:dyDescent="0.25">
      <c r="A31" s="2">
        <v>25</v>
      </c>
      <c r="B31" s="2" t="s">
        <v>27</v>
      </c>
      <c r="C31" s="8">
        <v>47893291.630792603</v>
      </c>
      <c r="D31" s="12">
        <v>1.2180946099624954E-2</v>
      </c>
      <c r="E31" s="8">
        <f t="shared" si="0"/>
        <v>583385.60388830362</v>
      </c>
      <c r="G31" s="27">
        <f>E31/Natürliche_Personen!J31</f>
        <v>7.6738353232213119E-2</v>
      </c>
    </row>
    <row r="32" spans="1:7" x14ac:dyDescent="0.25">
      <c r="A32" s="2">
        <v>26</v>
      </c>
      <c r="B32" s="2" t="s">
        <v>28</v>
      </c>
      <c r="C32" s="8">
        <v>5874566.6432024846</v>
      </c>
      <c r="D32" s="12">
        <v>1.2180946099624954E-2</v>
      </c>
      <c r="E32" s="8">
        <f t="shared" si="0"/>
        <v>71557.779639504166</v>
      </c>
      <c r="G32" s="27">
        <f>E32/Natürliche_Personen!J32</f>
        <v>0.10199183817558388</v>
      </c>
    </row>
    <row r="33" spans="1:7" s="1" customFormat="1" ht="13" x14ac:dyDescent="0.3">
      <c r="A33" s="11"/>
      <c r="B33" s="9" t="s">
        <v>29</v>
      </c>
      <c r="C33" s="10">
        <f>SUM(C7:C32)</f>
        <v>980636573.28446937</v>
      </c>
      <c r="D33" s="13">
        <v>1.2180946099624954E-2</v>
      </c>
      <c r="E33" s="10">
        <f>SUM(E7:E32)</f>
        <v>11945081.242499035</v>
      </c>
      <c r="G33" s="32">
        <f>E33/Natürliche_Personen!J33</f>
        <v>0.10665668346510687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D124-9EAF-4616-8683-AEDFD1F83147}">
  <dimension ref="A1:S35"/>
  <sheetViews>
    <sheetView topLeftCell="J1" workbookViewId="0">
      <selection activeCell="Q7" sqref="Q7:Q32"/>
    </sheetView>
  </sheetViews>
  <sheetFormatPr baseColWidth="10" defaultRowHeight="12.5" x14ac:dyDescent="0.25"/>
  <cols>
    <col min="1" max="1" width="4.7265625" customWidth="1"/>
    <col min="2" max="2" width="21" customWidth="1"/>
    <col min="3" max="4" width="24.7265625" customWidth="1"/>
    <col min="5" max="5" width="19" customWidth="1"/>
    <col min="6" max="6" width="19.7265625" customWidth="1"/>
    <col min="7" max="7" width="9.453125" customWidth="1"/>
    <col min="8" max="8" width="16.26953125" customWidth="1"/>
    <col min="9" max="9" width="18.7265625" customWidth="1"/>
    <col min="10" max="10" width="18.453125" customWidth="1"/>
    <col min="11" max="11" width="10.26953125" customWidth="1"/>
    <col min="12" max="12" width="16.26953125" customWidth="1"/>
    <col min="13" max="13" width="18.7265625" customWidth="1"/>
    <col min="14" max="14" width="18.453125" customWidth="1"/>
    <col min="15" max="15" width="10.26953125" customWidth="1"/>
    <col min="16" max="16" width="16.1796875" customWidth="1"/>
    <col min="17" max="17" width="21.81640625" customWidth="1"/>
    <col min="19" max="19" width="16.81640625" customWidth="1"/>
  </cols>
  <sheetData>
    <row r="1" spans="1:17" ht="13" x14ac:dyDescent="0.3">
      <c r="A1" s="2"/>
      <c r="B1" s="3" t="s">
        <v>32</v>
      </c>
      <c r="C1" s="4" t="s">
        <v>30</v>
      </c>
      <c r="D1" s="4" t="s">
        <v>31</v>
      </c>
      <c r="E1" s="4" t="s">
        <v>33</v>
      </c>
      <c r="F1" s="4" t="s">
        <v>35</v>
      </c>
      <c r="G1" s="4" t="s">
        <v>36</v>
      </c>
      <c r="H1" s="4" t="s">
        <v>37</v>
      </c>
      <c r="I1" s="4" t="s">
        <v>39</v>
      </c>
      <c r="J1" s="4" t="s">
        <v>41</v>
      </c>
      <c r="K1" s="4" t="s">
        <v>42</v>
      </c>
      <c r="L1" s="4" t="s">
        <v>87</v>
      </c>
      <c r="M1" s="4" t="s">
        <v>89</v>
      </c>
      <c r="N1" s="4" t="s">
        <v>90</v>
      </c>
      <c r="O1" s="4" t="s">
        <v>91</v>
      </c>
      <c r="P1" s="4" t="s">
        <v>92</v>
      </c>
      <c r="Q1" s="4" t="s">
        <v>93</v>
      </c>
    </row>
    <row r="2" spans="1:17" ht="13" x14ac:dyDescent="0.3">
      <c r="A2" s="2"/>
      <c r="B2" s="3" t="s">
        <v>34</v>
      </c>
      <c r="C2" s="4"/>
      <c r="D2" s="4"/>
      <c r="E2" s="4"/>
      <c r="F2" s="4"/>
      <c r="G2" s="4"/>
      <c r="H2" s="5" t="s">
        <v>86</v>
      </c>
      <c r="I2" s="4"/>
      <c r="J2" s="4"/>
      <c r="K2" s="4"/>
      <c r="L2" s="5" t="s">
        <v>88</v>
      </c>
      <c r="M2" s="4"/>
      <c r="N2" s="4"/>
      <c r="O2" s="4"/>
      <c r="P2" s="5" t="s">
        <v>94</v>
      </c>
      <c r="Q2" s="5" t="s">
        <v>95</v>
      </c>
    </row>
    <row r="3" spans="1:17" ht="13" x14ac:dyDescent="0.25">
      <c r="A3" s="2"/>
      <c r="B3" s="37" t="s">
        <v>108</v>
      </c>
      <c r="C3" s="34" t="s">
        <v>64</v>
      </c>
      <c r="D3" s="34" t="s">
        <v>69</v>
      </c>
      <c r="E3" s="39" t="s">
        <v>65</v>
      </c>
      <c r="F3" s="40"/>
      <c r="G3" s="41"/>
      <c r="H3" s="42"/>
      <c r="I3" s="39" t="s">
        <v>66</v>
      </c>
      <c r="J3" s="40"/>
      <c r="K3" s="41"/>
      <c r="L3" s="42"/>
      <c r="M3" s="39" t="s">
        <v>67</v>
      </c>
      <c r="N3" s="40"/>
      <c r="O3" s="41"/>
      <c r="P3" s="42"/>
      <c r="Q3" s="34" t="s">
        <v>70</v>
      </c>
    </row>
    <row r="4" spans="1:17" ht="33" customHeight="1" x14ac:dyDescent="0.3">
      <c r="A4" s="2"/>
      <c r="B4" s="38"/>
      <c r="C4" s="36"/>
      <c r="D4" s="36"/>
      <c r="E4" s="6" t="s">
        <v>83</v>
      </c>
      <c r="F4" s="6" t="s">
        <v>84</v>
      </c>
      <c r="G4" s="6" t="s">
        <v>68</v>
      </c>
      <c r="H4" s="6" t="s">
        <v>103</v>
      </c>
      <c r="I4" s="6" t="s">
        <v>83</v>
      </c>
      <c r="J4" s="6" t="s">
        <v>84</v>
      </c>
      <c r="K4" s="6" t="s">
        <v>68</v>
      </c>
      <c r="L4" s="6" t="s">
        <v>85</v>
      </c>
      <c r="M4" s="6" t="s">
        <v>83</v>
      </c>
      <c r="N4" s="6" t="s">
        <v>84</v>
      </c>
      <c r="O4" s="6" t="s">
        <v>68</v>
      </c>
      <c r="P4" s="6" t="s">
        <v>85</v>
      </c>
      <c r="Q4" s="35"/>
    </row>
    <row r="5" spans="1:17" ht="91.5" customHeight="1" x14ac:dyDescent="0.3">
      <c r="A5" s="2"/>
      <c r="B5" s="3" t="s">
        <v>0</v>
      </c>
      <c r="C5" s="7" t="s">
        <v>55</v>
      </c>
      <c r="D5" s="7" t="s">
        <v>55</v>
      </c>
      <c r="E5" s="7" t="s">
        <v>55</v>
      </c>
      <c r="F5" s="7" t="s">
        <v>55</v>
      </c>
      <c r="G5" s="7"/>
      <c r="H5" s="7"/>
      <c r="I5" s="7" t="s">
        <v>55</v>
      </c>
      <c r="J5" s="7" t="s">
        <v>55</v>
      </c>
      <c r="K5" s="7"/>
      <c r="L5" s="7"/>
      <c r="M5" s="7" t="s">
        <v>55</v>
      </c>
      <c r="N5" s="7" t="s">
        <v>55</v>
      </c>
      <c r="O5" s="7"/>
      <c r="P5" s="7"/>
      <c r="Q5" s="2"/>
    </row>
    <row r="6" spans="1:17" ht="15.75" customHeight="1" x14ac:dyDescent="0.3">
      <c r="A6" s="2"/>
      <c r="B6" s="3" t="s">
        <v>1</v>
      </c>
      <c r="C6" s="2" t="s">
        <v>2</v>
      </c>
      <c r="D6" s="2" t="s">
        <v>2</v>
      </c>
      <c r="E6" s="2" t="s">
        <v>2</v>
      </c>
      <c r="F6" s="2" t="s">
        <v>2</v>
      </c>
      <c r="G6" s="2"/>
      <c r="H6" s="2"/>
      <c r="I6" s="2" t="s">
        <v>2</v>
      </c>
      <c r="J6" s="2" t="s">
        <v>2</v>
      </c>
      <c r="K6" s="2"/>
      <c r="L6" s="2"/>
      <c r="M6" s="2" t="s">
        <v>2</v>
      </c>
      <c r="N6" s="2" t="s">
        <v>2</v>
      </c>
      <c r="O6" s="2"/>
      <c r="P6" s="2"/>
      <c r="Q6" s="2" t="s">
        <v>2</v>
      </c>
    </row>
    <row r="7" spans="1:17" x14ac:dyDescent="0.25">
      <c r="A7" s="2">
        <v>1</v>
      </c>
      <c r="B7" s="2" t="s">
        <v>3</v>
      </c>
      <c r="C7" s="8"/>
      <c r="D7" s="8"/>
      <c r="E7" s="8"/>
      <c r="F7" s="8"/>
      <c r="G7" s="27">
        <v>2.4E-2</v>
      </c>
      <c r="H7" s="8">
        <f>E7+G7*F7</f>
        <v>0</v>
      </c>
      <c r="I7" s="8"/>
      <c r="J7" s="8"/>
      <c r="K7" s="27">
        <v>7.2999999999999995E-2</v>
      </c>
      <c r="L7" s="8">
        <f>I7+K7*J7</f>
        <v>0</v>
      </c>
      <c r="M7" s="8"/>
      <c r="N7" s="8"/>
      <c r="O7" s="27">
        <v>0.17</v>
      </c>
      <c r="P7" s="8">
        <f>M7+O7*N7</f>
        <v>0</v>
      </c>
      <c r="Q7" s="8">
        <v>7480903.2389639467</v>
      </c>
    </row>
    <row r="8" spans="1:17" x14ac:dyDescent="0.25">
      <c r="A8" s="2">
        <v>2</v>
      </c>
      <c r="B8" s="2" t="s">
        <v>4</v>
      </c>
      <c r="C8" s="8"/>
      <c r="D8" s="8"/>
      <c r="E8" s="8"/>
      <c r="F8" s="8"/>
      <c r="G8" s="27">
        <v>2.4E-2</v>
      </c>
      <c r="H8" s="8">
        <f t="shared" ref="H8:H32" si="0">E8+G8*F8</f>
        <v>0</v>
      </c>
      <c r="I8" s="8"/>
      <c r="J8" s="8"/>
      <c r="K8" s="27">
        <v>7.2999999999999995E-2</v>
      </c>
      <c r="L8" s="8">
        <f t="shared" ref="L8:L32" si="1">I8+K8*J8</f>
        <v>0</v>
      </c>
      <c r="M8" s="8"/>
      <c r="N8" s="8"/>
      <c r="O8" s="27">
        <v>0.17</v>
      </c>
      <c r="P8" s="8">
        <f t="shared" ref="P8:P32" si="2">M8+O8*N8</f>
        <v>0</v>
      </c>
      <c r="Q8" s="8">
        <v>2550406.4955387227</v>
      </c>
    </row>
    <row r="9" spans="1:17" x14ac:dyDescent="0.25">
      <c r="A9" s="2">
        <v>3</v>
      </c>
      <c r="B9" s="2" t="s">
        <v>5</v>
      </c>
      <c r="C9" s="8"/>
      <c r="D9" s="8"/>
      <c r="E9" s="8"/>
      <c r="F9" s="8"/>
      <c r="G9" s="27">
        <v>2.4E-2</v>
      </c>
      <c r="H9" s="8">
        <f t="shared" si="0"/>
        <v>0</v>
      </c>
      <c r="I9" s="8"/>
      <c r="J9" s="8"/>
      <c r="K9" s="27">
        <v>7.2999999999999995E-2</v>
      </c>
      <c r="L9" s="8">
        <f t="shared" si="1"/>
        <v>0</v>
      </c>
      <c r="M9" s="8"/>
      <c r="N9" s="8"/>
      <c r="O9" s="27">
        <v>0.17</v>
      </c>
      <c r="P9" s="8">
        <f t="shared" si="2"/>
        <v>0</v>
      </c>
      <c r="Q9" s="8">
        <v>1380804.6995512154</v>
      </c>
    </row>
    <row r="10" spans="1:17" x14ac:dyDescent="0.25">
      <c r="A10" s="2">
        <v>4</v>
      </c>
      <c r="B10" s="2" t="s">
        <v>6</v>
      </c>
      <c r="C10" s="8"/>
      <c r="D10" s="8"/>
      <c r="E10" s="8"/>
      <c r="F10" s="8"/>
      <c r="G10" s="27">
        <v>2.4E-2</v>
      </c>
      <c r="H10" s="8">
        <f t="shared" si="0"/>
        <v>0</v>
      </c>
      <c r="I10" s="8"/>
      <c r="J10" s="8"/>
      <c r="K10" s="27">
        <v>7.2999999999999995E-2</v>
      </c>
      <c r="L10" s="8">
        <f t="shared" si="1"/>
        <v>0</v>
      </c>
      <c r="M10" s="8"/>
      <c r="N10" s="8"/>
      <c r="O10" s="27">
        <v>0.17</v>
      </c>
      <c r="P10" s="8">
        <f t="shared" si="2"/>
        <v>0</v>
      </c>
      <c r="Q10" s="8">
        <v>129574.53062980206</v>
      </c>
    </row>
    <row r="11" spans="1:17" x14ac:dyDescent="0.25">
      <c r="A11" s="2">
        <v>5</v>
      </c>
      <c r="B11" s="2" t="s">
        <v>7</v>
      </c>
      <c r="C11" s="8"/>
      <c r="D11" s="8"/>
      <c r="E11" s="8"/>
      <c r="F11" s="8"/>
      <c r="G11" s="27">
        <v>2.4E-2</v>
      </c>
      <c r="H11" s="8">
        <f t="shared" si="0"/>
        <v>0</v>
      </c>
      <c r="I11" s="8"/>
      <c r="J11" s="8"/>
      <c r="K11" s="27">
        <v>7.2999999999999995E-2</v>
      </c>
      <c r="L11" s="8">
        <f t="shared" si="1"/>
        <v>0</v>
      </c>
      <c r="M11" s="8"/>
      <c r="N11" s="8"/>
      <c r="O11" s="27">
        <v>0.17</v>
      </c>
      <c r="P11" s="8">
        <f t="shared" si="2"/>
        <v>0</v>
      </c>
      <c r="Q11" s="8">
        <v>1733713.2164195585</v>
      </c>
    </row>
    <row r="12" spans="1:17" x14ac:dyDescent="0.25">
      <c r="A12" s="2">
        <v>6</v>
      </c>
      <c r="B12" s="2" t="s">
        <v>8</v>
      </c>
      <c r="C12" s="8"/>
      <c r="D12" s="8"/>
      <c r="E12" s="8"/>
      <c r="F12" s="8"/>
      <c r="G12" s="27">
        <v>2.4E-2</v>
      </c>
      <c r="H12" s="8">
        <f t="shared" si="0"/>
        <v>0</v>
      </c>
      <c r="I12" s="8"/>
      <c r="J12" s="8"/>
      <c r="K12" s="27">
        <v>7.2999999999999995E-2</v>
      </c>
      <c r="L12" s="8">
        <f t="shared" si="1"/>
        <v>0</v>
      </c>
      <c r="M12" s="8"/>
      <c r="N12" s="8"/>
      <c r="O12" s="27">
        <v>0.17</v>
      </c>
      <c r="P12" s="8">
        <f t="shared" si="2"/>
        <v>0</v>
      </c>
      <c r="Q12" s="8">
        <v>63881.528252597935</v>
      </c>
    </row>
    <row r="13" spans="1:17" x14ac:dyDescent="0.25">
      <c r="A13" s="2">
        <v>7</v>
      </c>
      <c r="B13" s="2" t="s">
        <v>9</v>
      </c>
      <c r="C13" s="8"/>
      <c r="D13" s="8"/>
      <c r="E13" s="8"/>
      <c r="F13" s="8"/>
      <c r="G13" s="27">
        <v>2.4E-2</v>
      </c>
      <c r="H13" s="8">
        <f t="shared" si="0"/>
        <v>0</v>
      </c>
      <c r="I13" s="8"/>
      <c r="J13" s="8"/>
      <c r="K13" s="27">
        <v>7.2999999999999995E-2</v>
      </c>
      <c r="L13" s="8">
        <f t="shared" si="1"/>
        <v>0</v>
      </c>
      <c r="M13" s="8"/>
      <c r="N13" s="8"/>
      <c r="O13" s="27">
        <v>0.17</v>
      </c>
      <c r="P13" s="8">
        <f t="shared" si="2"/>
        <v>0</v>
      </c>
      <c r="Q13" s="8">
        <v>174046.95629247473</v>
      </c>
    </row>
    <row r="14" spans="1:17" x14ac:dyDescent="0.25">
      <c r="A14" s="2">
        <v>8</v>
      </c>
      <c r="B14" s="2" t="s">
        <v>10</v>
      </c>
      <c r="C14" s="8"/>
      <c r="D14" s="8"/>
      <c r="E14" s="8"/>
      <c r="F14" s="8"/>
      <c r="G14" s="27">
        <v>2.4E-2</v>
      </c>
      <c r="H14" s="8">
        <f t="shared" si="0"/>
        <v>0</v>
      </c>
      <c r="I14" s="8"/>
      <c r="J14" s="8"/>
      <c r="K14" s="27">
        <v>7.2999999999999995E-2</v>
      </c>
      <c r="L14" s="8">
        <f t="shared" si="1"/>
        <v>0</v>
      </c>
      <c r="M14" s="8"/>
      <c r="N14" s="8"/>
      <c r="O14" s="27">
        <v>0.17</v>
      </c>
      <c r="P14" s="8">
        <f t="shared" si="2"/>
        <v>0</v>
      </c>
      <c r="Q14" s="8">
        <v>306373.6617233915</v>
      </c>
    </row>
    <row r="15" spans="1:17" x14ac:dyDescent="0.25">
      <c r="A15" s="2">
        <v>9</v>
      </c>
      <c r="B15" s="2" t="s">
        <v>11</v>
      </c>
      <c r="C15" s="8"/>
      <c r="D15" s="8"/>
      <c r="E15" s="8"/>
      <c r="F15" s="8"/>
      <c r="G15" s="27">
        <v>2.4E-2</v>
      </c>
      <c r="H15" s="8">
        <f t="shared" si="0"/>
        <v>0</v>
      </c>
      <c r="I15" s="8"/>
      <c r="J15" s="8"/>
      <c r="K15" s="27">
        <v>7.2999999999999995E-2</v>
      </c>
      <c r="L15" s="8">
        <f t="shared" si="1"/>
        <v>0</v>
      </c>
      <c r="M15" s="8"/>
      <c r="N15" s="8"/>
      <c r="O15" s="27">
        <v>0.17</v>
      </c>
      <c r="P15" s="8">
        <f t="shared" si="2"/>
        <v>0</v>
      </c>
      <c r="Q15" s="8">
        <v>1751211.3983779582</v>
      </c>
    </row>
    <row r="16" spans="1:17" x14ac:dyDescent="0.25">
      <c r="A16" s="2">
        <v>10</v>
      </c>
      <c r="B16" s="2" t="s">
        <v>12</v>
      </c>
      <c r="C16" s="8"/>
      <c r="D16" s="8"/>
      <c r="E16" s="8"/>
      <c r="F16" s="8"/>
      <c r="G16" s="27">
        <v>2.4E-2</v>
      </c>
      <c r="H16" s="8">
        <f t="shared" si="0"/>
        <v>0</v>
      </c>
      <c r="I16" s="8"/>
      <c r="J16" s="8"/>
      <c r="K16" s="27">
        <v>7.2999999999999995E-2</v>
      </c>
      <c r="L16" s="8">
        <f t="shared" si="1"/>
        <v>0</v>
      </c>
      <c r="M16" s="8"/>
      <c r="N16" s="8"/>
      <c r="O16" s="27">
        <v>0.17</v>
      </c>
      <c r="P16" s="8">
        <f t="shared" si="2"/>
        <v>0</v>
      </c>
      <c r="Q16" s="8">
        <v>883608.25920509326</v>
      </c>
    </row>
    <row r="17" spans="1:17" x14ac:dyDescent="0.25">
      <c r="A17" s="2">
        <v>11</v>
      </c>
      <c r="B17" s="2" t="s">
        <v>13</v>
      </c>
      <c r="C17" s="8"/>
      <c r="D17" s="8"/>
      <c r="E17" s="8"/>
      <c r="F17" s="8"/>
      <c r="G17" s="27">
        <v>2.4E-2</v>
      </c>
      <c r="H17" s="8">
        <f t="shared" si="0"/>
        <v>0</v>
      </c>
      <c r="I17" s="8"/>
      <c r="J17" s="8"/>
      <c r="K17" s="27">
        <v>7.2999999999999995E-2</v>
      </c>
      <c r="L17" s="8">
        <f t="shared" si="1"/>
        <v>0</v>
      </c>
      <c r="M17" s="8"/>
      <c r="N17" s="8"/>
      <c r="O17" s="27">
        <v>0.17</v>
      </c>
      <c r="P17" s="8">
        <f t="shared" si="2"/>
        <v>0</v>
      </c>
      <c r="Q17" s="8">
        <v>497617.59444706887</v>
      </c>
    </row>
    <row r="18" spans="1:17" x14ac:dyDescent="0.25">
      <c r="A18" s="2">
        <v>12</v>
      </c>
      <c r="B18" s="2" t="s">
        <v>14</v>
      </c>
      <c r="C18" s="8"/>
      <c r="D18" s="8"/>
      <c r="E18" s="8"/>
      <c r="F18" s="8"/>
      <c r="G18" s="27">
        <v>2.4E-2</v>
      </c>
      <c r="H18" s="8">
        <f t="shared" si="0"/>
        <v>0</v>
      </c>
      <c r="I18" s="8"/>
      <c r="J18" s="8"/>
      <c r="K18" s="27">
        <v>7.2999999999999995E-2</v>
      </c>
      <c r="L18" s="8">
        <f t="shared" si="1"/>
        <v>0</v>
      </c>
      <c r="M18" s="8"/>
      <c r="N18" s="8"/>
      <c r="O18" s="27">
        <v>0.17</v>
      </c>
      <c r="P18" s="8">
        <f t="shared" si="2"/>
        <v>0</v>
      </c>
      <c r="Q18" s="8">
        <v>1874978.2193698182</v>
      </c>
    </row>
    <row r="19" spans="1:17" x14ac:dyDescent="0.25">
      <c r="A19" s="2">
        <v>13</v>
      </c>
      <c r="B19" s="2" t="s">
        <v>15</v>
      </c>
      <c r="C19" s="8"/>
      <c r="D19" s="8"/>
      <c r="E19" s="8"/>
      <c r="F19" s="8"/>
      <c r="G19" s="27">
        <v>2.4E-2</v>
      </c>
      <c r="H19" s="8">
        <f t="shared" si="0"/>
        <v>0</v>
      </c>
      <c r="I19" s="8"/>
      <c r="J19" s="8"/>
      <c r="K19" s="27">
        <v>7.2999999999999995E-2</v>
      </c>
      <c r="L19" s="8">
        <f t="shared" si="1"/>
        <v>0</v>
      </c>
      <c r="M19" s="8"/>
      <c r="N19" s="8"/>
      <c r="O19" s="27">
        <v>0.17</v>
      </c>
      <c r="P19" s="8">
        <f t="shared" si="2"/>
        <v>0</v>
      </c>
      <c r="Q19" s="8">
        <v>931703.63392994797</v>
      </c>
    </row>
    <row r="20" spans="1:17" x14ac:dyDescent="0.25">
      <c r="A20" s="2">
        <v>14</v>
      </c>
      <c r="B20" s="2" t="s">
        <v>16</v>
      </c>
      <c r="C20" s="8"/>
      <c r="D20" s="8"/>
      <c r="E20" s="8"/>
      <c r="F20" s="8"/>
      <c r="G20" s="27">
        <v>2.4E-2</v>
      </c>
      <c r="H20" s="8">
        <f t="shared" si="0"/>
        <v>0</v>
      </c>
      <c r="I20" s="8"/>
      <c r="J20" s="8"/>
      <c r="K20" s="27">
        <v>7.2999999999999995E-2</v>
      </c>
      <c r="L20" s="8">
        <f t="shared" si="1"/>
        <v>0</v>
      </c>
      <c r="M20" s="8"/>
      <c r="N20" s="8"/>
      <c r="O20" s="27">
        <v>0.17</v>
      </c>
      <c r="P20" s="8">
        <f t="shared" si="2"/>
        <v>0</v>
      </c>
      <c r="Q20" s="8">
        <v>310742.12164737395</v>
      </c>
    </row>
    <row r="21" spans="1:17" x14ac:dyDescent="0.25">
      <c r="A21" s="2">
        <v>15</v>
      </c>
      <c r="B21" s="2" t="s">
        <v>17</v>
      </c>
      <c r="C21" s="8"/>
      <c r="D21" s="8"/>
      <c r="E21" s="8"/>
      <c r="F21" s="8"/>
      <c r="G21" s="27">
        <v>2.4E-2</v>
      </c>
      <c r="H21" s="8">
        <f t="shared" si="0"/>
        <v>0</v>
      </c>
      <c r="I21" s="8"/>
      <c r="J21" s="8"/>
      <c r="K21" s="27">
        <v>7.2999999999999995E-2</v>
      </c>
      <c r="L21" s="8">
        <f t="shared" si="1"/>
        <v>0</v>
      </c>
      <c r="M21" s="8"/>
      <c r="N21" s="8"/>
      <c r="O21" s="27">
        <v>0.17</v>
      </c>
      <c r="P21" s="8">
        <f t="shared" si="2"/>
        <v>0</v>
      </c>
      <c r="Q21" s="8">
        <v>121362.15907300255</v>
      </c>
    </row>
    <row r="22" spans="1:17" x14ac:dyDescent="0.25">
      <c r="A22" s="2">
        <v>16</v>
      </c>
      <c r="B22" s="2" t="s">
        <v>18</v>
      </c>
      <c r="C22" s="8"/>
      <c r="D22" s="8"/>
      <c r="E22" s="8"/>
      <c r="F22" s="8"/>
      <c r="G22" s="27">
        <v>2.4E-2</v>
      </c>
      <c r="H22" s="8">
        <f t="shared" si="0"/>
        <v>0</v>
      </c>
      <c r="I22" s="8"/>
      <c r="J22" s="8"/>
      <c r="K22" s="27">
        <v>7.2999999999999995E-2</v>
      </c>
      <c r="L22" s="8">
        <f t="shared" si="1"/>
        <v>0</v>
      </c>
      <c r="M22" s="8"/>
      <c r="N22" s="8"/>
      <c r="O22" s="27">
        <v>0.17</v>
      </c>
      <c r="P22" s="8">
        <f t="shared" si="2"/>
        <v>0</v>
      </c>
      <c r="Q22" s="8">
        <v>50813.1226012556</v>
      </c>
    </row>
    <row r="23" spans="1:17" x14ac:dyDescent="0.25">
      <c r="A23" s="2">
        <v>17</v>
      </c>
      <c r="B23" s="2" t="s">
        <v>19</v>
      </c>
      <c r="C23" s="8"/>
      <c r="D23" s="8"/>
      <c r="E23" s="8"/>
      <c r="F23" s="8"/>
      <c r="G23" s="27">
        <v>2.4E-2</v>
      </c>
      <c r="H23" s="8">
        <f t="shared" si="0"/>
        <v>0</v>
      </c>
      <c r="I23" s="8"/>
      <c r="J23" s="8"/>
      <c r="K23" s="27">
        <v>7.2999999999999995E-2</v>
      </c>
      <c r="L23" s="8">
        <f t="shared" si="1"/>
        <v>0</v>
      </c>
      <c r="M23" s="8"/>
      <c r="N23" s="8"/>
      <c r="O23" s="27">
        <v>0.17</v>
      </c>
      <c r="P23" s="8">
        <f t="shared" si="2"/>
        <v>0</v>
      </c>
      <c r="Q23" s="8">
        <v>1117209.07063541</v>
      </c>
    </row>
    <row r="24" spans="1:17" x14ac:dyDescent="0.25">
      <c r="A24" s="2">
        <v>18</v>
      </c>
      <c r="B24" s="2" t="s">
        <v>20</v>
      </c>
      <c r="C24" s="8"/>
      <c r="D24" s="8"/>
      <c r="E24" s="8"/>
      <c r="F24" s="8"/>
      <c r="G24" s="27">
        <v>2.4E-2</v>
      </c>
      <c r="H24" s="8">
        <f t="shared" si="0"/>
        <v>0</v>
      </c>
      <c r="I24" s="8"/>
      <c r="J24" s="8"/>
      <c r="K24" s="27">
        <v>7.2999999999999995E-2</v>
      </c>
      <c r="L24" s="8">
        <f t="shared" si="1"/>
        <v>0</v>
      </c>
      <c r="M24" s="8"/>
      <c r="N24" s="8"/>
      <c r="O24" s="27">
        <v>0.17</v>
      </c>
      <c r="P24" s="8">
        <f t="shared" si="2"/>
        <v>0</v>
      </c>
      <c r="Q24" s="8">
        <v>659671.46758366318</v>
      </c>
    </row>
    <row r="25" spans="1:17" x14ac:dyDescent="0.25">
      <c r="A25" s="2">
        <v>19</v>
      </c>
      <c r="B25" s="2" t="s">
        <v>21</v>
      </c>
      <c r="C25" s="8"/>
      <c r="D25" s="8"/>
      <c r="E25" s="8"/>
      <c r="F25" s="8"/>
      <c r="G25" s="27">
        <v>2.4E-2</v>
      </c>
      <c r="H25" s="8">
        <f t="shared" si="0"/>
        <v>0</v>
      </c>
      <c r="I25" s="8"/>
      <c r="J25" s="8"/>
      <c r="K25" s="27">
        <v>7.2999999999999995E-2</v>
      </c>
      <c r="L25" s="8">
        <f t="shared" si="1"/>
        <v>0</v>
      </c>
      <c r="M25" s="8"/>
      <c r="N25" s="8"/>
      <c r="O25" s="27">
        <v>0.17</v>
      </c>
      <c r="P25" s="8">
        <f t="shared" si="2"/>
        <v>0</v>
      </c>
      <c r="Q25" s="8">
        <v>1343092.0595064799</v>
      </c>
    </row>
    <row r="26" spans="1:17" x14ac:dyDescent="0.25">
      <c r="A26" s="2">
        <v>20</v>
      </c>
      <c r="B26" s="2" t="s">
        <v>22</v>
      </c>
      <c r="C26" s="8"/>
      <c r="D26" s="8"/>
      <c r="E26" s="8"/>
      <c r="F26" s="8"/>
      <c r="G26" s="27">
        <v>2.4E-2</v>
      </c>
      <c r="H26" s="8">
        <f t="shared" si="0"/>
        <v>0</v>
      </c>
      <c r="I26" s="8"/>
      <c r="J26" s="8"/>
      <c r="K26" s="27">
        <v>7.2999999999999995E-2</v>
      </c>
      <c r="L26" s="8">
        <f t="shared" si="1"/>
        <v>0</v>
      </c>
      <c r="M26" s="8"/>
      <c r="N26" s="8"/>
      <c r="O26" s="27">
        <v>0.17</v>
      </c>
      <c r="P26" s="8">
        <f t="shared" si="2"/>
        <v>0</v>
      </c>
      <c r="Q26" s="8">
        <v>616578.57282565685</v>
      </c>
    </row>
    <row r="27" spans="1:17" x14ac:dyDescent="0.25">
      <c r="A27" s="2">
        <v>21</v>
      </c>
      <c r="B27" s="2" t="s">
        <v>23</v>
      </c>
      <c r="C27" s="8"/>
      <c r="D27" s="8"/>
      <c r="E27" s="8"/>
      <c r="F27" s="8"/>
      <c r="G27" s="27">
        <v>2.4E-2</v>
      </c>
      <c r="H27" s="8">
        <f t="shared" si="0"/>
        <v>0</v>
      </c>
      <c r="I27" s="8"/>
      <c r="J27" s="8"/>
      <c r="K27" s="27">
        <v>7.2999999999999995E-2</v>
      </c>
      <c r="L27" s="8">
        <f t="shared" si="1"/>
        <v>0</v>
      </c>
      <c r="M27" s="8"/>
      <c r="N27" s="8"/>
      <c r="O27" s="27">
        <v>0.17</v>
      </c>
      <c r="P27" s="8">
        <f t="shared" si="2"/>
        <v>0</v>
      </c>
      <c r="Q27" s="8">
        <v>2029571.4558114833</v>
      </c>
    </row>
    <row r="28" spans="1:17" x14ac:dyDescent="0.25">
      <c r="A28" s="2">
        <v>22</v>
      </c>
      <c r="B28" s="2" t="s">
        <v>24</v>
      </c>
      <c r="C28" s="8"/>
      <c r="D28" s="8"/>
      <c r="E28" s="8"/>
      <c r="F28" s="8"/>
      <c r="G28" s="27">
        <v>2.4E-2</v>
      </c>
      <c r="H28" s="8">
        <f t="shared" si="0"/>
        <v>0</v>
      </c>
      <c r="I28" s="8"/>
      <c r="J28" s="8"/>
      <c r="K28" s="27">
        <v>7.2999999999999995E-2</v>
      </c>
      <c r="L28" s="8">
        <f t="shared" si="1"/>
        <v>0</v>
      </c>
      <c r="M28" s="8"/>
      <c r="N28" s="8"/>
      <c r="O28" s="27">
        <v>0.17</v>
      </c>
      <c r="P28" s="8">
        <f t="shared" si="2"/>
        <v>0</v>
      </c>
      <c r="Q28" s="8">
        <v>1945682.7847727607</v>
      </c>
    </row>
    <row r="29" spans="1:17" x14ac:dyDescent="0.25">
      <c r="A29" s="2">
        <v>23</v>
      </c>
      <c r="B29" s="2" t="s">
        <v>25</v>
      </c>
      <c r="C29" s="8"/>
      <c r="D29" s="8"/>
      <c r="E29" s="8"/>
      <c r="F29" s="8"/>
      <c r="G29" s="27">
        <v>2.4E-2</v>
      </c>
      <c r="H29" s="8">
        <f t="shared" si="0"/>
        <v>0</v>
      </c>
      <c r="I29" s="8"/>
      <c r="J29" s="8"/>
      <c r="K29" s="27">
        <v>7.2999999999999995E-2</v>
      </c>
      <c r="L29" s="8">
        <f t="shared" si="1"/>
        <v>0</v>
      </c>
      <c r="M29" s="8"/>
      <c r="N29" s="8"/>
      <c r="O29" s="27">
        <v>0.17</v>
      </c>
      <c r="P29" s="8">
        <f t="shared" si="2"/>
        <v>0</v>
      </c>
      <c r="Q29" s="8">
        <v>176231.67530681685</v>
      </c>
    </row>
    <row r="30" spans="1:17" x14ac:dyDescent="0.25">
      <c r="A30" s="2">
        <v>24</v>
      </c>
      <c r="B30" s="2" t="s">
        <v>26</v>
      </c>
      <c r="C30" s="8"/>
      <c r="D30" s="8"/>
      <c r="E30" s="8"/>
      <c r="F30" s="8"/>
      <c r="G30" s="27">
        <v>2.4E-2</v>
      </c>
      <c r="H30" s="8">
        <f t="shared" si="0"/>
        <v>0</v>
      </c>
      <c r="I30" s="8"/>
      <c r="J30" s="8"/>
      <c r="K30" s="27">
        <v>7.2999999999999995E-2</v>
      </c>
      <c r="L30" s="8">
        <f t="shared" si="1"/>
        <v>0</v>
      </c>
      <c r="M30" s="8"/>
      <c r="N30" s="8"/>
      <c r="O30" s="27">
        <v>0.17</v>
      </c>
      <c r="P30" s="8">
        <f t="shared" si="2"/>
        <v>0</v>
      </c>
      <c r="Q30" s="8">
        <v>792611.10027732851</v>
      </c>
    </row>
    <row r="31" spans="1:17" x14ac:dyDescent="0.25">
      <c r="A31" s="2">
        <v>25</v>
      </c>
      <c r="B31" s="2" t="s">
        <v>27</v>
      </c>
      <c r="C31" s="8"/>
      <c r="D31" s="8"/>
      <c r="E31" s="8"/>
      <c r="F31" s="8"/>
      <c r="G31" s="27">
        <v>2.4E-2</v>
      </c>
      <c r="H31" s="8">
        <f t="shared" si="0"/>
        <v>0</v>
      </c>
      <c r="I31" s="8"/>
      <c r="J31" s="8"/>
      <c r="K31" s="27">
        <v>7.2999999999999995E-2</v>
      </c>
      <c r="L31" s="8">
        <f t="shared" si="1"/>
        <v>0</v>
      </c>
      <c r="M31" s="8"/>
      <c r="N31" s="8"/>
      <c r="O31" s="27">
        <v>0.17</v>
      </c>
      <c r="P31" s="8">
        <f t="shared" si="2"/>
        <v>0</v>
      </c>
      <c r="Q31" s="8">
        <v>4800013.1470310595</v>
      </c>
    </row>
    <row r="32" spans="1:17" x14ac:dyDescent="0.25">
      <c r="A32" s="2">
        <v>26</v>
      </c>
      <c r="B32" s="2" t="s">
        <v>28</v>
      </c>
      <c r="C32" s="8"/>
      <c r="D32" s="8"/>
      <c r="E32" s="8"/>
      <c r="F32" s="8"/>
      <c r="G32" s="27">
        <v>2.4E-2</v>
      </c>
      <c r="H32" s="8">
        <f t="shared" si="0"/>
        <v>0</v>
      </c>
      <c r="I32" s="8"/>
      <c r="J32" s="8"/>
      <c r="K32" s="27">
        <v>7.2999999999999995E-2</v>
      </c>
      <c r="L32" s="8">
        <f t="shared" si="1"/>
        <v>0</v>
      </c>
      <c r="M32" s="8"/>
      <c r="N32" s="8"/>
      <c r="O32" s="27">
        <v>0.17</v>
      </c>
      <c r="P32" s="8">
        <f t="shared" si="2"/>
        <v>0</v>
      </c>
      <c r="Q32" s="8">
        <v>164661.70500156484</v>
      </c>
    </row>
    <row r="33" spans="1:1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/>
      <c r="H33" s="10">
        <f>SUM(H7:H32)</f>
        <v>0</v>
      </c>
      <c r="I33" s="10">
        <f>SUM(I7:I32)</f>
        <v>0</v>
      </c>
      <c r="J33" s="10">
        <f>SUM(J7:J32)</f>
        <v>0</v>
      </c>
      <c r="K33" s="10"/>
      <c r="L33" s="10">
        <f>SUM(L7:L32)</f>
        <v>0</v>
      </c>
      <c r="M33" s="10">
        <f>SUM(M7:M32)</f>
        <v>0</v>
      </c>
      <c r="N33" s="10">
        <f>SUM(N7:N32)</f>
        <v>0</v>
      </c>
      <c r="O33" s="10"/>
      <c r="P33" s="10">
        <f>SUM(P7:P32)</f>
        <v>0</v>
      </c>
      <c r="Q33" s="10">
        <f>SUM(Q7:Q32)</f>
        <v>33887063.874775447</v>
      </c>
      <c r="S33"/>
    </row>
    <row r="35" spans="1:19" x14ac:dyDescent="0.25">
      <c r="C35" s="33">
        <f>C33/$Q33</f>
        <v>0</v>
      </c>
    </row>
  </sheetData>
  <mergeCells count="7">
    <mergeCell ref="Q3:Q4"/>
    <mergeCell ref="D3:D4"/>
    <mergeCell ref="C3:C4"/>
    <mergeCell ref="B3:B4"/>
    <mergeCell ref="E3:H3"/>
    <mergeCell ref="I3:L3"/>
    <mergeCell ref="M3:P3"/>
  </mergeCells>
  <phoneticPr fontId="2" type="noConversion"/>
  <pageMargins left="0.78740157499999996" right="0.78740157499999996" top="0.984251969" bottom="0.984251969" header="0.4921259845" footer="0.4921259845"/>
  <pageSetup paperSize="9" scale="75" pageOrder="overThenDown" orientation="landscape" r:id="rId1"/>
  <headerFooter alignWithMargins="0"/>
  <colBreaks count="1" manualBreakCount="1">
    <brk id="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1AD3-A396-4F95-87C8-4E08905773B0}">
  <dimension ref="A2:I33"/>
  <sheetViews>
    <sheetView workbookViewId="0">
      <selection activeCell="B5" sqref="B5"/>
    </sheetView>
  </sheetViews>
  <sheetFormatPr baseColWidth="10" defaultRowHeight="12.5" x14ac:dyDescent="0.25"/>
  <cols>
    <col min="1" max="1" width="4.7265625" customWidth="1"/>
    <col min="2" max="2" width="22.7265625" customWidth="1"/>
    <col min="3" max="3" width="17.453125" customWidth="1"/>
    <col min="4" max="4" width="17.1796875" customWidth="1"/>
    <col min="5" max="5" width="18.26953125" customWidth="1"/>
    <col min="6" max="6" width="21.54296875" customWidth="1"/>
    <col min="7" max="7" width="21.26953125" customWidth="1"/>
    <col min="8" max="8" width="14" customWidth="1"/>
    <col min="9" max="9" width="22.81640625" customWidth="1"/>
  </cols>
  <sheetData>
    <row r="2" spans="1:9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</row>
    <row r="3" spans="1:9" ht="13" x14ac:dyDescent="0.3">
      <c r="A3" s="2"/>
      <c r="B3" s="3" t="s">
        <v>34</v>
      </c>
      <c r="C3" s="5"/>
      <c r="D3" s="4"/>
      <c r="E3" s="5" t="s">
        <v>77</v>
      </c>
      <c r="F3" s="2"/>
      <c r="G3" s="2"/>
      <c r="H3" s="23" t="s">
        <v>81</v>
      </c>
      <c r="I3" s="23" t="s">
        <v>82</v>
      </c>
    </row>
    <row r="4" spans="1:9" ht="47.25" customHeight="1" x14ac:dyDescent="0.35">
      <c r="A4" s="2"/>
      <c r="B4" s="28" t="s">
        <v>107</v>
      </c>
      <c r="C4" s="20" t="s">
        <v>74</v>
      </c>
      <c r="D4" s="21" t="s">
        <v>75</v>
      </c>
      <c r="E4" s="22" t="s">
        <v>76</v>
      </c>
      <c r="F4" s="6" t="s">
        <v>79</v>
      </c>
      <c r="G4" s="6" t="s">
        <v>96</v>
      </c>
      <c r="H4" s="6" t="s">
        <v>101</v>
      </c>
      <c r="I4" s="6" t="s">
        <v>71</v>
      </c>
    </row>
    <row r="5" spans="1:9" ht="91.5" customHeight="1" x14ac:dyDescent="0.3">
      <c r="A5" s="2"/>
      <c r="B5" s="3" t="s">
        <v>0</v>
      </c>
      <c r="C5" s="7" t="s">
        <v>63</v>
      </c>
      <c r="D5" s="7" t="s">
        <v>73</v>
      </c>
      <c r="E5" s="7"/>
      <c r="F5" s="7" t="s">
        <v>78</v>
      </c>
      <c r="G5" s="24" t="s">
        <v>80</v>
      </c>
      <c r="H5" s="2"/>
      <c r="I5" s="2"/>
    </row>
    <row r="6" spans="1:9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F6" s="2" t="s">
        <v>2</v>
      </c>
      <c r="G6" s="2" t="s">
        <v>2</v>
      </c>
      <c r="H6" s="2"/>
      <c r="I6" s="2" t="s">
        <v>2</v>
      </c>
    </row>
    <row r="7" spans="1:9" x14ac:dyDescent="0.25">
      <c r="A7" s="2">
        <v>1</v>
      </c>
      <c r="B7" s="2" t="s">
        <v>3</v>
      </c>
      <c r="C7" s="8"/>
      <c r="D7" s="8"/>
      <c r="E7" s="8">
        <f>D7-C7</f>
        <v>0</v>
      </c>
      <c r="F7" s="8"/>
      <c r="G7" s="8"/>
      <c r="H7" s="25" t="e">
        <f>G7/F7</f>
        <v>#DIV/0!</v>
      </c>
      <c r="I7" s="8" t="e">
        <f>E7*H7</f>
        <v>#DIV/0!</v>
      </c>
    </row>
    <row r="8" spans="1:9" x14ac:dyDescent="0.25">
      <c r="A8" s="2">
        <v>2</v>
      </c>
      <c r="B8" s="2" t="s">
        <v>4</v>
      </c>
      <c r="C8" s="8"/>
      <c r="D8" s="8"/>
      <c r="E8" s="8">
        <f t="shared" ref="E8:E32" si="0">D8-C8</f>
        <v>0</v>
      </c>
      <c r="F8" s="8"/>
      <c r="G8" s="8"/>
      <c r="H8" s="25" t="e">
        <f t="shared" ref="H8:H33" si="1">G8/F8</f>
        <v>#DIV/0!</v>
      </c>
      <c r="I8" s="8" t="e">
        <f t="shared" ref="I8:I32" si="2">E8*H8</f>
        <v>#DIV/0!</v>
      </c>
    </row>
    <row r="9" spans="1:9" x14ac:dyDescent="0.25">
      <c r="A9" s="2">
        <v>3</v>
      </c>
      <c r="B9" s="2" t="s">
        <v>5</v>
      </c>
      <c r="C9" s="8"/>
      <c r="D9" s="8"/>
      <c r="E9" s="8">
        <f t="shared" si="0"/>
        <v>0</v>
      </c>
      <c r="F9" s="8"/>
      <c r="G9" s="8"/>
      <c r="H9" s="25" t="e">
        <f t="shared" si="1"/>
        <v>#DIV/0!</v>
      </c>
      <c r="I9" s="8" t="e">
        <f t="shared" si="2"/>
        <v>#DIV/0!</v>
      </c>
    </row>
    <row r="10" spans="1:9" x14ac:dyDescent="0.25">
      <c r="A10" s="2">
        <v>4</v>
      </c>
      <c r="B10" s="2" t="s">
        <v>6</v>
      </c>
      <c r="C10" s="8"/>
      <c r="D10" s="8"/>
      <c r="E10" s="8">
        <f t="shared" si="0"/>
        <v>0</v>
      </c>
      <c r="F10" s="8"/>
      <c r="G10" s="8"/>
      <c r="H10" s="25" t="e">
        <f t="shared" si="1"/>
        <v>#DIV/0!</v>
      </c>
      <c r="I10" s="8" t="e">
        <f t="shared" si="2"/>
        <v>#DIV/0!</v>
      </c>
    </row>
    <row r="11" spans="1:9" x14ac:dyDescent="0.25">
      <c r="A11" s="2">
        <v>5</v>
      </c>
      <c r="B11" s="2" t="s">
        <v>7</v>
      </c>
      <c r="C11" s="8"/>
      <c r="D11" s="8"/>
      <c r="E11" s="8">
        <f t="shared" si="0"/>
        <v>0</v>
      </c>
      <c r="F11" s="8"/>
      <c r="G11" s="8"/>
      <c r="H11" s="25" t="e">
        <f t="shared" si="1"/>
        <v>#DIV/0!</v>
      </c>
      <c r="I11" s="8" t="e">
        <f t="shared" si="2"/>
        <v>#DIV/0!</v>
      </c>
    </row>
    <row r="12" spans="1:9" x14ac:dyDescent="0.25">
      <c r="A12" s="2">
        <v>6</v>
      </c>
      <c r="B12" s="2" t="s">
        <v>8</v>
      </c>
      <c r="C12" s="8"/>
      <c r="D12" s="8"/>
      <c r="E12" s="8">
        <f t="shared" si="0"/>
        <v>0</v>
      </c>
      <c r="F12" s="8"/>
      <c r="G12" s="8"/>
      <c r="H12" s="25" t="e">
        <f t="shared" si="1"/>
        <v>#DIV/0!</v>
      </c>
      <c r="I12" s="8" t="e">
        <f t="shared" si="2"/>
        <v>#DIV/0!</v>
      </c>
    </row>
    <row r="13" spans="1:9" x14ac:dyDescent="0.25">
      <c r="A13" s="2">
        <v>7</v>
      </c>
      <c r="B13" s="2" t="s">
        <v>9</v>
      </c>
      <c r="C13" s="8"/>
      <c r="D13" s="8"/>
      <c r="E13" s="8">
        <f t="shared" si="0"/>
        <v>0</v>
      </c>
      <c r="F13" s="8"/>
      <c r="G13" s="8"/>
      <c r="H13" s="25" t="e">
        <f t="shared" si="1"/>
        <v>#DIV/0!</v>
      </c>
      <c r="I13" s="8" t="e">
        <f t="shared" si="2"/>
        <v>#DIV/0!</v>
      </c>
    </row>
    <row r="14" spans="1:9" x14ac:dyDescent="0.25">
      <c r="A14" s="2">
        <v>8</v>
      </c>
      <c r="B14" s="2" t="s">
        <v>10</v>
      </c>
      <c r="C14" s="8"/>
      <c r="D14" s="8"/>
      <c r="E14" s="8">
        <f t="shared" si="0"/>
        <v>0</v>
      </c>
      <c r="F14" s="8"/>
      <c r="G14" s="8"/>
      <c r="H14" s="25" t="e">
        <f t="shared" si="1"/>
        <v>#DIV/0!</v>
      </c>
      <c r="I14" s="8" t="e">
        <f t="shared" si="2"/>
        <v>#DIV/0!</v>
      </c>
    </row>
    <row r="15" spans="1:9" x14ac:dyDescent="0.25">
      <c r="A15" s="2">
        <v>9</v>
      </c>
      <c r="B15" s="2" t="s">
        <v>11</v>
      </c>
      <c r="C15" s="8"/>
      <c r="D15" s="8"/>
      <c r="E15" s="8">
        <f t="shared" si="0"/>
        <v>0</v>
      </c>
      <c r="F15" s="8"/>
      <c r="G15" s="8"/>
      <c r="H15" s="25" t="e">
        <f t="shared" si="1"/>
        <v>#DIV/0!</v>
      </c>
      <c r="I15" s="8" t="e">
        <f t="shared" si="2"/>
        <v>#DIV/0!</v>
      </c>
    </row>
    <row r="16" spans="1:9" x14ac:dyDescent="0.25">
      <c r="A16" s="2">
        <v>10</v>
      </c>
      <c r="B16" s="2" t="s">
        <v>12</v>
      </c>
      <c r="C16" s="8"/>
      <c r="D16" s="8"/>
      <c r="E16" s="8">
        <f t="shared" si="0"/>
        <v>0</v>
      </c>
      <c r="F16" s="8"/>
      <c r="G16" s="8"/>
      <c r="H16" s="25" t="e">
        <f t="shared" si="1"/>
        <v>#DIV/0!</v>
      </c>
      <c r="I16" s="8" t="e">
        <f t="shared" si="2"/>
        <v>#DIV/0!</v>
      </c>
    </row>
    <row r="17" spans="1:9" x14ac:dyDescent="0.25">
      <c r="A17" s="2">
        <v>11</v>
      </c>
      <c r="B17" s="2" t="s">
        <v>13</v>
      </c>
      <c r="C17" s="8"/>
      <c r="D17" s="8"/>
      <c r="E17" s="8">
        <f t="shared" si="0"/>
        <v>0</v>
      </c>
      <c r="F17" s="8"/>
      <c r="G17" s="8"/>
      <c r="H17" s="25" t="e">
        <f t="shared" si="1"/>
        <v>#DIV/0!</v>
      </c>
      <c r="I17" s="8" t="e">
        <f t="shared" si="2"/>
        <v>#DIV/0!</v>
      </c>
    </row>
    <row r="18" spans="1:9" x14ac:dyDescent="0.25">
      <c r="A18" s="2">
        <v>12</v>
      </c>
      <c r="B18" s="2" t="s">
        <v>14</v>
      </c>
      <c r="C18" s="8"/>
      <c r="D18" s="8"/>
      <c r="E18" s="8">
        <f t="shared" si="0"/>
        <v>0</v>
      </c>
      <c r="F18" s="8"/>
      <c r="G18" s="8"/>
      <c r="H18" s="25" t="e">
        <f t="shared" si="1"/>
        <v>#DIV/0!</v>
      </c>
      <c r="I18" s="8" t="e">
        <f t="shared" si="2"/>
        <v>#DIV/0!</v>
      </c>
    </row>
    <row r="19" spans="1:9" x14ac:dyDescent="0.25">
      <c r="A19" s="2">
        <v>13</v>
      </c>
      <c r="B19" s="2" t="s">
        <v>15</v>
      </c>
      <c r="C19" s="8"/>
      <c r="D19" s="8"/>
      <c r="E19" s="8">
        <f t="shared" si="0"/>
        <v>0</v>
      </c>
      <c r="F19" s="8"/>
      <c r="G19" s="8"/>
      <c r="H19" s="25" t="e">
        <f t="shared" si="1"/>
        <v>#DIV/0!</v>
      </c>
      <c r="I19" s="8" t="e">
        <f t="shared" si="2"/>
        <v>#DIV/0!</v>
      </c>
    </row>
    <row r="20" spans="1:9" x14ac:dyDescent="0.25">
      <c r="A20" s="2">
        <v>14</v>
      </c>
      <c r="B20" s="2" t="s">
        <v>16</v>
      </c>
      <c r="C20" s="8"/>
      <c r="D20" s="8"/>
      <c r="E20" s="8">
        <f t="shared" si="0"/>
        <v>0</v>
      </c>
      <c r="F20" s="8"/>
      <c r="G20" s="8"/>
      <c r="H20" s="25" t="e">
        <f t="shared" si="1"/>
        <v>#DIV/0!</v>
      </c>
      <c r="I20" s="8" t="e">
        <f t="shared" si="2"/>
        <v>#DIV/0!</v>
      </c>
    </row>
    <row r="21" spans="1:9" x14ac:dyDescent="0.25">
      <c r="A21" s="2">
        <v>15</v>
      </c>
      <c r="B21" s="2" t="s">
        <v>17</v>
      </c>
      <c r="C21" s="8"/>
      <c r="D21" s="8"/>
      <c r="E21" s="8">
        <f t="shared" si="0"/>
        <v>0</v>
      </c>
      <c r="F21" s="8"/>
      <c r="G21" s="8"/>
      <c r="H21" s="25" t="e">
        <f t="shared" si="1"/>
        <v>#DIV/0!</v>
      </c>
      <c r="I21" s="8" t="e">
        <f t="shared" si="2"/>
        <v>#DIV/0!</v>
      </c>
    </row>
    <row r="22" spans="1:9" x14ac:dyDescent="0.25">
      <c r="A22" s="2">
        <v>16</v>
      </c>
      <c r="B22" s="2" t="s">
        <v>18</v>
      </c>
      <c r="C22" s="8"/>
      <c r="D22" s="8"/>
      <c r="E22" s="8">
        <f t="shared" si="0"/>
        <v>0</v>
      </c>
      <c r="F22" s="8"/>
      <c r="G22" s="8"/>
      <c r="H22" s="25" t="e">
        <f t="shared" si="1"/>
        <v>#DIV/0!</v>
      </c>
      <c r="I22" s="8" t="e">
        <f t="shared" si="2"/>
        <v>#DIV/0!</v>
      </c>
    </row>
    <row r="23" spans="1:9" x14ac:dyDescent="0.25">
      <c r="A23" s="2">
        <v>17</v>
      </c>
      <c r="B23" s="2" t="s">
        <v>19</v>
      </c>
      <c r="C23" s="8"/>
      <c r="D23" s="8"/>
      <c r="E23" s="8">
        <f t="shared" si="0"/>
        <v>0</v>
      </c>
      <c r="F23" s="8"/>
      <c r="G23" s="8"/>
      <c r="H23" s="25" t="e">
        <f t="shared" si="1"/>
        <v>#DIV/0!</v>
      </c>
      <c r="I23" s="8" t="e">
        <f t="shared" si="2"/>
        <v>#DIV/0!</v>
      </c>
    </row>
    <row r="24" spans="1:9" x14ac:dyDescent="0.25">
      <c r="A24" s="2">
        <v>18</v>
      </c>
      <c r="B24" s="2" t="s">
        <v>20</v>
      </c>
      <c r="C24" s="8"/>
      <c r="D24" s="8"/>
      <c r="E24" s="8">
        <f t="shared" si="0"/>
        <v>0</v>
      </c>
      <c r="F24" s="8"/>
      <c r="G24" s="8"/>
      <c r="H24" s="25" t="e">
        <f t="shared" si="1"/>
        <v>#DIV/0!</v>
      </c>
      <c r="I24" s="8" t="e">
        <f t="shared" si="2"/>
        <v>#DIV/0!</v>
      </c>
    </row>
    <row r="25" spans="1:9" x14ac:dyDescent="0.25">
      <c r="A25" s="2">
        <v>19</v>
      </c>
      <c r="B25" s="2" t="s">
        <v>21</v>
      </c>
      <c r="C25" s="8"/>
      <c r="D25" s="8"/>
      <c r="E25" s="8">
        <f t="shared" si="0"/>
        <v>0</v>
      </c>
      <c r="F25" s="8"/>
      <c r="G25" s="8"/>
      <c r="H25" s="25" t="e">
        <f t="shared" si="1"/>
        <v>#DIV/0!</v>
      </c>
      <c r="I25" s="8" t="e">
        <f t="shared" si="2"/>
        <v>#DIV/0!</v>
      </c>
    </row>
    <row r="26" spans="1:9" x14ac:dyDescent="0.25">
      <c r="A26" s="2">
        <v>20</v>
      </c>
      <c r="B26" s="2" t="s">
        <v>22</v>
      </c>
      <c r="C26" s="8"/>
      <c r="D26" s="8"/>
      <c r="E26" s="8">
        <f t="shared" si="0"/>
        <v>0</v>
      </c>
      <c r="F26" s="8"/>
      <c r="G26" s="8"/>
      <c r="H26" s="25" t="e">
        <f t="shared" si="1"/>
        <v>#DIV/0!</v>
      </c>
      <c r="I26" s="8" t="e">
        <f t="shared" si="2"/>
        <v>#DIV/0!</v>
      </c>
    </row>
    <row r="27" spans="1:9" x14ac:dyDescent="0.25">
      <c r="A27" s="2">
        <v>21</v>
      </c>
      <c r="B27" s="2" t="s">
        <v>23</v>
      </c>
      <c r="C27" s="8"/>
      <c r="D27" s="8"/>
      <c r="E27" s="8">
        <f t="shared" si="0"/>
        <v>0</v>
      </c>
      <c r="F27" s="8"/>
      <c r="G27" s="8"/>
      <c r="H27" s="25" t="e">
        <f t="shared" si="1"/>
        <v>#DIV/0!</v>
      </c>
      <c r="I27" s="8" t="e">
        <f t="shared" si="2"/>
        <v>#DIV/0!</v>
      </c>
    </row>
    <row r="28" spans="1:9" x14ac:dyDescent="0.25">
      <c r="A28" s="2">
        <v>22</v>
      </c>
      <c r="B28" s="2" t="s">
        <v>24</v>
      </c>
      <c r="C28" s="8"/>
      <c r="D28" s="8"/>
      <c r="E28" s="8">
        <f t="shared" si="0"/>
        <v>0</v>
      </c>
      <c r="F28" s="8"/>
      <c r="G28" s="8"/>
      <c r="H28" s="25" t="e">
        <f t="shared" si="1"/>
        <v>#DIV/0!</v>
      </c>
      <c r="I28" s="8" t="e">
        <f t="shared" si="2"/>
        <v>#DIV/0!</v>
      </c>
    </row>
    <row r="29" spans="1:9" x14ac:dyDescent="0.25">
      <c r="A29" s="2">
        <v>23</v>
      </c>
      <c r="B29" s="2" t="s">
        <v>25</v>
      </c>
      <c r="C29" s="8"/>
      <c r="D29" s="8"/>
      <c r="E29" s="8">
        <f t="shared" si="0"/>
        <v>0</v>
      </c>
      <c r="F29" s="8"/>
      <c r="G29" s="8"/>
      <c r="H29" s="25" t="e">
        <f t="shared" si="1"/>
        <v>#DIV/0!</v>
      </c>
      <c r="I29" s="8" t="e">
        <f t="shared" si="2"/>
        <v>#DIV/0!</v>
      </c>
    </row>
    <row r="30" spans="1:9" x14ac:dyDescent="0.25">
      <c r="A30" s="2">
        <v>24</v>
      </c>
      <c r="B30" s="2" t="s">
        <v>26</v>
      </c>
      <c r="C30" s="8"/>
      <c r="D30" s="8"/>
      <c r="E30" s="8">
        <f t="shared" si="0"/>
        <v>0</v>
      </c>
      <c r="F30" s="8"/>
      <c r="G30" s="8"/>
      <c r="H30" s="25" t="e">
        <f t="shared" si="1"/>
        <v>#DIV/0!</v>
      </c>
      <c r="I30" s="8" t="e">
        <f t="shared" si="2"/>
        <v>#DIV/0!</v>
      </c>
    </row>
    <row r="31" spans="1:9" x14ac:dyDescent="0.25">
      <c r="A31" s="2">
        <v>25</v>
      </c>
      <c r="B31" s="2" t="s">
        <v>27</v>
      </c>
      <c r="C31" s="8"/>
      <c r="D31" s="8"/>
      <c r="E31" s="8">
        <f t="shared" si="0"/>
        <v>0</v>
      </c>
      <c r="F31" s="8"/>
      <c r="G31" s="8"/>
      <c r="H31" s="25" t="e">
        <f t="shared" si="1"/>
        <v>#DIV/0!</v>
      </c>
      <c r="I31" s="8" t="e">
        <f t="shared" si="2"/>
        <v>#DIV/0!</v>
      </c>
    </row>
    <row r="32" spans="1:9" x14ac:dyDescent="0.25">
      <c r="A32" s="2">
        <v>26</v>
      </c>
      <c r="B32" s="2" t="s">
        <v>28</v>
      </c>
      <c r="C32" s="8"/>
      <c r="D32" s="8"/>
      <c r="E32" s="8">
        <f t="shared" si="0"/>
        <v>0</v>
      </c>
      <c r="F32" s="8"/>
      <c r="G32" s="8"/>
      <c r="H32" s="25" t="e">
        <f t="shared" si="1"/>
        <v>#DIV/0!</v>
      </c>
      <c r="I32" s="8" t="e">
        <f t="shared" si="2"/>
        <v>#DIV/0!</v>
      </c>
    </row>
    <row r="33" spans="1: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>
        <f>SUM(G7:G32)</f>
        <v>0</v>
      </c>
      <c r="H33" s="26" t="e">
        <f t="shared" si="1"/>
        <v>#DIV/0!</v>
      </c>
      <c r="I33" s="10" t="e">
        <f>SUM(I7:I32)</f>
        <v>#DIV/0!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E2D5-11CF-40E3-B6E6-3F139F8CD412}">
  <dimension ref="A2:J33"/>
  <sheetViews>
    <sheetView tabSelected="1" workbookViewId="0">
      <selection activeCell="B5" sqref="B5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</row>
    <row r="4" spans="1:10" ht="65" x14ac:dyDescent="0.3">
      <c r="A4" s="2"/>
      <c r="B4" s="11" t="s">
        <v>106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104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</row>
    <row r="6" spans="1:10" ht="13" x14ac:dyDescent="0.3">
      <c r="A6" s="2"/>
      <c r="B6" s="3" t="s">
        <v>1</v>
      </c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</row>
    <row r="7" spans="1:10" x14ac:dyDescent="0.25">
      <c r="A7" s="2">
        <v>1</v>
      </c>
      <c r="B7" s="2" t="s">
        <v>3</v>
      </c>
      <c r="C7" s="8">
        <f>Natürliche_Personen!J7</f>
        <v>24340857.299999997</v>
      </c>
      <c r="D7" s="8">
        <f>Quellenbesteuerte_Einkommen!C7</f>
        <v>695568.77210738254</v>
      </c>
      <c r="E7" s="8">
        <f>Vermögen_natürliche_Personen!E7</f>
        <v>3448770.0270771701</v>
      </c>
      <c r="F7" s="8">
        <f>'Juristische Personen'!Q7</f>
        <v>7480903.2389639467</v>
      </c>
      <c r="G7" s="8"/>
      <c r="H7" s="8">
        <f>SUM(C7:G7)</f>
        <v>35966099.338148497</v>
      </c>
      <c r="J7" s="14"/>
    </row>
    <row r="8" spans="1:10" x14ac:dyDescent="0.25">
      <c r="A8" s="2">
        <v>2</v>
      </c>
      <c r="B8" s="2" t="s">
        <v>4</v>
      </c>
      <c r="C8" s="8">
        <f>Natürliche_Personen!J8</f>
        <v>12480296.9</v>
      </c>
      <c r="D8" s="8">
        <f>Quellenbesteuerte_Einkommen!C8</f>
        <v>444827.26633142203</v>
      </c>
      <c r="E8" s="8">
        <f>Vermögen_natürliche_Personen!E8</f>
        <v>1214767.1148994104</v>
      </c>
      <c r="F8" s="8">
        <f>'Juristische Personen'!Q8</f>
        <v>2550406.4955387227</v>
      </c>
      <c r="G8" s="8"/>
      <c r="H8" s="8">
        <f t="shared" ref="H8:H32" si="0">SUM(C8:G8)</f>
        <v>16690297.776769554</v>
      </c>
      <c r="J8" s="14"/>
    </row>
    <row r="9" spans="1:10" x14ac:dyDescent="0.25">
      <c r="A9" s="2">
        <v>3</v>
      </c>
      <c r="B9" s="2" t="s">
        <v>5</v>
      </c>
      <c r="C9" s="8">
        <f>Natürliche_Personen!J9</f>
        <v>4436664.3999999994</v>
      </c>
      <c r="D9" s="8">
        <f>Quellenbesteuerte_Einkommen!C9</f>
        <v>212985.43683335377</v>
      </c>
      <c r="E9" s="8">
        <f>Vermögen_natürliche_Personen!E9</f>
        <v>378097.43194338877</v>
      </c>
      <c r="F9" s="8">
        <f>'Juristische Personen'!Q9</f>
        <v>1380804.6995512154</v>
      </c>
      <c r="G9" s="8"/>
      <c r="H9" s="8">
        <f t="shared" si="0"/>
        <v>6408551.9683279572</v>
      </c>
      <c r="J9" s="14"/>
    </row>
    <row r="10" spans="1:10" x14ac:dyDescent="0.25">
      <c r="A10" s="2">
        <v>4</v>
      </c>
      <c r="B10" s="2" t="s">
        <v>6</v>
      </c>
      <c r="C10" s="8">
        <f>Natürliche_Personen!J10</f>
        <v>380819.10000000003</v>
      </c>
      <c r="D10" s="8">
        <f>Quellenbesteuerte_Einkommen!C10</f>
        <v>16583.198735609571</v>
      </c>
      <c r="E10" s="8">
        <f>Vermögen_natürliche_Personen!E10</f>
        <v>45429.537325154277</v>
      </c>
      <c r="F10" s="8">
        <f>'Juristische Personen'!Q10</f>
        <v>129574.53062980206</v>
      </c>
      <c r="G10" s="8"/>
      <c r="H10" s="8">
        <f t="shared" si="0"/>
        <v>572406.36669056595</v>
      </c>
      <c r="J10" s="14"/>
    </row>
    <row r="11" spans="1:10" x14ac:dyDescent="0.25">
      <c r="A11" s="2">
        <v>5</v>
      </c>
      <c r="B11" s="2" t="s">
        <v>7</v>
      </c>
      <c r="C11" s="8">
        <f>Natürliche_Personen!J11</f>
        <v>1947325.2999999998</v>
      </c>
      <c r="D11" s="8">
        <f>Quellenbesteuerte_Einkommen!C11</f>
        <v>68579.908068757126</v>
      </c>
      <c r="E11" s="8">
        <f>Vermögen_natürliche_Personen!E11</f>
        <v>226929.00261134651</v>
      </c>
      <c r="F11" s="8">
        <f>'Juristische Personen'!Q11</f>
        <v>1733713.2164195585</v>
      </c>
      <c r="G11" s="8"/>
      <c r="H11" s="8">
        <f t="shared" si="0"/>
        <v>3976547.4270996619</v>
      </c>
      <c r="J11" s="14"/>
    </row>
    <row r="12" spans="1:10" x14ac:dyDescent="0.25">
      <c r="A12" s="2">
        <v>6</v>
      </c>
      <c r="B12" s="2" t="s">
        <v>8</v>
      </c>
      <c r="C12" s="8">
        <f>Natürliche_Personen!J12</f>
        <v>383850.3</v>
      </c>
      <c r="D12" s="8">
        <f>Quellenbesteuerte_Einkommen!C12</f>
        <v>20027.979262373454</v>
      </c>
      <c r="E12" s="8">
        <f>Vermögen_natürliche_Personen!E12</f>
        <v>38015.335068533364</v>
      </c>
      <c r="F12" s="8">
        <f>'Juristische Personen'!Q12</f>
        <v>63881.528252597935</v>
      </c>
      <c r="G12" s="8"/>
      <c r="H12" s="8">
        <f t="shared" si="0"/>
        <v>505775.14258350478</v>
      </c>
      <c r="J12" s="14"/>
    </row>
    <row r="13" spans="1:10" x14ac:dyDescent="0.25">
      <c r="A13" s="2">
        <v>7</v>
      </c>
      <c r="B13" s="2" t="s">
        <v>9</v>
      </c>
      <c r="C13" s="8">
        <f>Natürliche_Personen!J13</f>
        <v>683589.10000000009</v>
      </c>
      <c r="D13" s="8">
        <f>Quellenbesteuerte_Einkommen!C13</f>
        <v>15294.339398013815</v>
      </c>
      <c r="E13" s="8">
        <f>Vermögen_natürliche_Personen!E13</f>
        <v>139417.50115605467</v>
      </c>
      <c r="F13" s="8">
        <f>'Juristische Personen'!Q13</f>
        <v>174046.95629247473</v>
      </c>
      <c r="G13" s="8"/>
      <c r="H13" s="8">
        <f t="shared" si="0"/>
        <v>1012347.8968465433</v>
      </c>
      <c r="J13" s="14"/>
    </row>
    <row r="14" spans="1:10" x14ac:dyDescent="0.25">
      <c r="A14" s="2">
        <v>8</v>
      </c>
      <c r="B14" s="2" t="s">
        <v>10</v>
      </c>
      <c r="C14" s="8">
        <f>Natürliche_Personen!J14</f>
        <v>477905.30000000005</v>
      </c>
      <c r="D14" s="8">
        <f>Quellenbesteuerte_Einkommen!C14</f>
        <v>21659.98969801034</v>
      </c>
      <c r="E14" s="8">
        <f>Vermögen_natürliche_Personen!E14</f>
        <v>58358.390128477557</v>
      </c>
      <c r="F14" s="8">
        <f>'Juristische Personen'!Q14</f>
        <v>306373.6617233915</v>
      </c>
      <c r="G14" s="8"/>
      <c r="H14" s="8">
        <f t="shared" si="0"/>
        <v>864297.34154987941</v>
      </c>
      <c r="J14" s="14"/>
    </row>
    <row r="15" spans="1:10" x14ac:dyDescent="0.25">
      <c r="A15" s="2">
        <v>9</v>
      </c>
      <c r="B15" s="2" t="s">
        <v>11</v>
      </c>
      <c r="C15" s="8">
        <f>Natürliche_Personen!J15</f>
        <v>2276649.5</v>
      </c>
      <c r="D15" s="8">
        <f>Quellenbesteuerte_Einkommen!C15</f>
        <v>54785.087905589135</v>
      </c>
      <c r="E15" s="8">
        <f>Vermögen_natürliche_Personen!E15</f>
        <v>299753.37308718963</v>
      </c>
      <c r="F15" s="8">
        <f>'Juristische Personen'!Q15</f>
        <v>1751211.3983779582</v>
      </c>
      <c r="G15" s="8"/>
      <c r="H15" s="8">
        <f t="shared" si="0"/>
        <v>4382399.3593707364</v>
      </c>
      <c r="J15" s="14"/>
    </row>
    <row r="16" spans="1:10" x14ac:dyDescent="0.25">
      <c r="A16" s="2">
        <v>10</v>
      </c>
      <c r="B16" s="2" t="s">
        <v>12</v>
      </c>
      <c r="C16" s="8">
        <f>Natürliche_Personen!J16</f>
        <v>2782380.6999999997</v>
      </c>
      <c r="D16" s="8">
        <f>Quellenbesteuerte_Einkommen!C16</f>
        <v>141054.18751207265</v>
      </c>
      <c r="E16" s="8">
        <f>Vermögen_natürliche_Personen!E16</f>
        <v>220042.7401760424</v>
      </c>
      <c r="F16" s="8">
        <f>'Juristische Personen'!Q16</f>
        <v>883608.25920509326</v>
      </c>
      <c r="G16" s="8"/>
      <c r="H16" s="8">
        <f t="shared" si="0"/>
        <v>4027085.8868932081</v>
      </c>
      <c r="J16" s="14"/>
    </row>
    <row r="17" spans="1:10" x14ac:dyDescent="0.25">
      <c r="A17" s="2">
        <v>11</v>
      </c>
      <c r="B17" s="2" t="s">
        <v>13</v>
      </c>
      <c r="C17" s="8">
        <f>Natürliche_Personen!J17</f>
        <v>3469077.3000000007</v>
      </c>
      <c r="D17" s="8">
        <f>Quellenbesteuerte_Einkommen!C17</f>
        <v>107330.96984053284</v>
      </c>
      <c r="E17" s="8">
        <f>Vermögen_natürliche_Personen!E17</f>
        <v>326856.7058855521</v>
      </c>
      <c r="F17" s="8">
        <f>'Juristische Personen'!Q17</f>
        <v>497617.59444706887</v>
      </c>
      <c r="G17" s="8"/>
      <c r="H17" s="8">
        <f t="shared" si="0"/>
        <v>4400882.5701731546</v>
      </c>
      <c r="J17" s="14"/>
    </row>
    <row r="18" spans="1:10" x14ac:dyDescent="0.25">
      <c r="A18" s="2">
        <v>12</v>
      </c>
      <c r="B18" s="2" t="s">
        <v>14</v>
      </c>
      <c r="C18" s="8">
        <f>Natürliche_Personen!J18</f>
        <v>3775242.9</v>
      </c>
      <c r="D18" s="8">
        <f>Quellenbesteuerte_Einkommen!C18</f>
        <v>521292.69125276722</v>
      </c>
      <c r="E18" s="8">
        <f>Vermögen_natürliche_Personen!E18</f>
        <v>293734.6068311808</v>
      </c>
      <c r="F18" s="8">
        <f>'Juristische Personen'!Q18</f>
        <v>1874978.2193698182</v>
      </c>
      <c r="G18" s="8"/>
      <c r="H18" s="8">
        <f t="shared" si="0"/>
        <v>6465248.4174537668</v>
      </c>
      <c r="J18" s="14"/>
    </row>
    <row r="19" spans="1:10" x14ac:dyDescent="0.25">
      <c r="A19" s="2">
        <v>13</v>
      </c>
      <c r="B19" s="2" t="s">
        <v>15</v>
      </c>
      <c r="C19" s="8">
        <f>Natürliche_Personen!J19</f>
        <v>4889618.1000000006</v>
      </c>
      <c r="D19" s="8">
        <f>Quellenbesteuerte_Einkommen!C19</f>
        <v>239773.74992426406</v>
      </c>
      <c r="E19" s="8">
        <f>Vermögen_natürliche_Personen!E19</f>
        <v>460066.53972053056</v>
      </c>
      <c r="F19" s="8">
        <f>'Juristische Personen'!Q19</f>
        <v>931703.63392994797</v>
      </c>
      <c r="G19" s="8"/>
      <c r="H19" s="8">
        <f t="shared" si="0"/>
        <v>6521162.0235747434</v>
      </c>
      <c r="J19" s="14"/>
    </row>
    <row r="20" spans="1:10" x14ac:dyDescent="0.25">
      <c r="A20" s="2">
        <v>14</v>
      </c>
      <c r="B20" s="2" t="s">
        <v>16</v>
      </c>
      <c r="C20" s="8">
        <f>Natürliche_Personen!J20</f>
        <v>1026491.4999999999</v>
      </c>
      <c r="D20" s="8">
        <f>Quellenbesteuerte_Einkommen!C20</f>
        <v>69951.232138802792</v>
      </c>
      <c r="E20" s="8">
        <f>Vermögen_natürliche_Personen!E20</f>
        <v>118372.1104948366</v>
      </c>
      <c r="F20" s="8">
        <f>'Juristische Personen'!Q20</f>
        <v>310742.12164737395</v>
      </c>
      <c r="G20" s="8"/>
      <c r="H20" s="8">
        <f t="shared" si="0"/>
        <v>1525556.9642810135</v>
      </c>
      <c r="J20" s="14"/>
    </row>
    <row r="21" spans="1:10" x14ac:dyDescent="0.25">
      <c r="A21" s="2">
        <v>15</v>
      </c>
      <c r="B21" s="2" t="s">
        <v>17</v>
      </c>
      <c r="C21" s="8">
        <f>Natürliche_Personen!J21</f>
        <v>775341.39999999991</v>
      </c>
      <c r="D21" s="8">
        <f>Quellenbesteuerte_Einkommen!C21</f>
        <v>26967.328767679872</v>
      </c>
      <c r="E21" s="8">
        <f>Vermögen_natürliche_Personen!E21</f>
        <v>96254.772927451442</v>
      </c>
      <c r="F21" s="8">
        <f>'Juristische Personen'!Q21</f>
        <v>121362.15907300255</v>
      </c>
      <c r="G21" s="8"/>
      <c r="H21" s="8">
        <f t="shared" si="0"/>
        <v>1019925.6607681337</v>
      </c>
      <c r="J21" s="14"/>
    </row>
    <row r="22" spans="1:10" x14ac:dyDescent="0.25">
      <c r="A22" s="2">
        <v>16</v>
      </c>
      <c r="B22" s="2" t="s">
        <v>18</v>
      </c>
      <c r="C22" s="8">
        <f>Natürliche_Personen!J22</f>
        <v>185977.90000000002</v>
      </c>
      <c r="D22" s="8">
        <f>Quellenbesteuerte_Einkommen!C22</f>
        <v>8900.7511020503171</v>
      </c>
      <c r="E22" s="8">
        <f>Vermögen_natürliche_Personen!E22</f>
        <v>24880.185731802179</v>
      </c>
      <c r="F22" s="8">
        <f>'Juristische Personen'!Q22</f>
        <v>50813.1226012556</v>
      </c>
      <c r="G22" s="8"/>
      <c r="H22" s="8">
        <f t="shared" si="0"/>
        <v>270571.95943510812</v>
      </c>
      <c r="J22" s="14"/>
    </row>
    <row r="23" spans="1:10" x14ac:dyDescent="0.25">
      <c r="A23" s="2">
        <v>17</v>
      </c>
      <c r="B23" s="2" t="s">
        <v>19</v>
      </c>
      <c r="C23" s="8">
        <f>Natürliche_Personen!J23</f>
        <v>5997571.3000000007</v>
      </c>
      <c r="D23" s="8">
        <f>Quellenbesteuerte_Einkommen!C23</f>
        <v>316682.36575595557</v>
      </c>
      <c r="E23" s="8">
        <f>Vermögen_natürliche_Personen!E23</f>
        <v>707315.66158768267</v>
      </c>
      <c r="F23" s="8">
        <f>'Juristische Personen'!Q23</f>
        <v>1117209.07063541</v>
      </c>
      <c r="G23" s="8"/>
      <c r="H23" s="8">
        <f t="shared" si="0"/>
        <v>8138778.397979049</v>
      </c>
      <c r="J23" s="14"/>
    </row>
    <row r="24" spans="1:10" x14ac:dyDescent="0.25">
      <c r="A24" s="2">
        <v>18</v>
      </c>
      <c r="B24" s="2" t="s">
        <v>20</v>
      </c>
      <c r="C24" s="8">
        <f>Natürliche_Personen!J24</f>
        <v>2729998.5999999996</v>
      </c>
      <c r="D24" s="8">
        <f>Quellenbesteuerte_Einkommen!C24</f>
        <v>225799.25519180545</v>
      </c>
      <c r="E24" s="8">
        <f>Vermögen_natürliche_Personen!E24</f>
        <v>365150.34459167661</v>
      </c>
      <c r="F24" s="8">
        <f>'Juristische Personen'!Q24</f>
        <v>659671.46758366318</v>
      </c>
      <c r="G24" s="8"/>
      <c r="H24" s="8">
        <f t="shared" si="0"/>
        <v>3980619.667367145</v>
      </c>
      <c r="J24" s="14"/>
    </row>
    <row r="25" spans="1:10" x14ac:dyDescent="0.25">
      <c r="A25" s="2">
        <v>19</v>
      </c>
      <c r="B25" s="2" t="s">
        <v>21</v>
      </c>
      <c r="C25" s="8">
        <f>Natürliche_Personen!J25</f>
        <v>8340895.3000000007</v>
      </c>
      <c r="D25" s="8">
        <f>Quellenbesteuerte_Einkommen!C25</f>
        <v>436938.33172107249</v>
      </c>
      <c r="E25" s="8">
        <f>Vermögen_natürliche_Personen!E25</f>
        <v>857287.95048794651</v>
      </c>
      <c r="F25" s="8">
        <f>'Juristische Personen'!Q25</f>
        <v>1343092.0595064799</v>
      </c>
      <c r="G25" s="8"/>
      <c r="H25" s="8">
        <f t="shared" si="0"/>
        <v>10978213.641715501</v>
      </c>
      <c r="J25" s="14"/>
    </row>
    <row r="26" spans="1:10" x14ac:dyDescent="0.25">
      <c r="A26" s="2">
        <v>20</v>
      </c>
      <c r="B26" s="2" t="s">
        <v>22</v>
      </c>
      <c r="C26" s="8">
        <f>Natürliche_Personen!J26</f>
        <v>2925306.4</v>
      </c>
      <c r="D26" s="8">
        <f>Quellenbesteuerte_Einkommen!C26</f>
        <v>148233.39496762538</v>
      </c>
      <c r="E26" s="8">
        <f>Vermögen_natürliche_Personen!E26</f>
        <v>286347.07474208396</v>
      </c>
      <c r="F26" s="8">
        <f>'Juristische Personen'!Q26</f>
        <v>616578.57282565685</v>
      </c>
      <c r="G26" s="8"/>
      <c r="H26" s="8">
        <f t="shared" si="0"/>
        <v>3976465.4425353659</v>
      </c>
      <c r="J26" s="14"/>
    </row>
    <row r="27" spans="1:10" x14ac:dyDescent="0.25">
      <c r="A27" s="2">
        <v>21</v>
      </c>
      <c r="B27" s="2" t="s">
        <v>23</v>
      </c>
      <c r="C27" s="8">
        <f>Natürliche_Personen!J27</f>
        <v>4164814.1999999993</v>
      </c>
      <c r="D27" s="8">
        <f>Quellenbesteuerte_Einkommen!C27</f>
        <v>539876.91512038955</v>
      </c>
      <c r="E27" s="8">
        <f>Vermögen_natürliche_Personen!E27</f>
        <v>456175.78218299238</v>
      </c>
      <c r="F27" s="8">
        <f>'Juristische Personen'!Q27</f>
        <v>2029571.4558114833</v>
      </c>
      <c r="G27" s="8"/>
      <c r="H27" s="8">
        <f t="shared" si="0"/>
        <v>7190438.3531148639</v>
      </c>
      <c r="J27" s="14"/>
    </row>
    <row r="28" spans="1:10" x14ac:dyDescent="0.25">
      <c r="A28" s="2">
        <v>22</v>
      </c>
      <c r="B28" s="2" t="s">
        <v>24</v>
      </c>
      <c r="C28" s="8">
        <f>Natürliche_Personen!J28</f>
        <v>10044339.700000001</v>
      </c>
      <c r="D28" s="8">
        <f>Quellenbesteuerte_Einkommen!C28</f>
        <v>505416.65461977175</v>
      </c>
      <c r="E28" s="8">
        <f>Vermögen_natürliche_Personen!E28</f>
        <v>723308.76749532891</v>
      </c>
      <c r="F28" s="8">
        <f>'Juristische Personen'!Q28</f>
        <v>1945682.7847727607</v>
      </c>
      <c r="G28" s="8"/>
      <c r="H28" s="8">
        <f t="shared" si="0"/>
        <v>13218747.906887863</v>
      </c>
      <c r="J28" s="14"/>
    </row>
    <row r="29" spans="1:10" x14ac:dyDescent="0.25">
      <c r="A29" s="2">
        <v>23</v>
      </c>
      <c r="B29" s="2" t="s">
        <v>25</v>
      </c>
      <c r="C29" s="8">
        <f>Natürliche_Personen!J29</f>
        <v>3023562.4</v>
      </c>
      <c r="D29" s="8">
        <f>Quellenbesteuerte_Einkommen!C29</f>
        <v>193391.17712715297</v>
      </c>
      <c r="E29" s="8">
        <f>Vermögen_natürliche_Personen!E29</f>
        <v>316194.49209538993</v>
      </c>
      <c r="F29" s="8">
        <f>'Juristische Personen'!Q29</f>
        <v>176231.67530681685</v>
      </c>
      <c r="G29" s="8"/>
      <c r="H29" s="8">
        <f t="shared" si="0"/>
        <v>3709379.74452936</v>
      </c>
      <c r="J29" s="14"/>
    </row>
    <row r="30" spans="1:10" x14ac:dyDescent="0.25">
      <c r="A30" s="2">
        <v>24</v>
      </c>
      <c r="B30" s="2" t="s">
        <v>26</v>
      </c>
      <c r="C30" s="8">
        <f>Natürliche_Personen!J30</f>
        <v>2153171.7000000002</v>
      </c>
      <c r="D30" s="8">
        <f>Quellenbesteuerte_Einkommen!C30</f>
        <v>121933.25971083494</v>
      </c>
      <c r="E30" s="8">
        <f>Vermögen_natürliche_Personen!E30</f>
        <v>188612.41072400537</v>
      </c>
      <c r="F30" s="8">
        <f>'Juristische Personen'!Q30</f>
        <v>792611.10027732851</v>
      </c>
      <c r="G30" s="8"/>
      <c r="H30" s="8">
        <f t="shared" si="0"/>
        <v>3256328.4707121686</v>
      </c>
      <c r="J30" s="14"/>
    </row>
    <row r="31" spans="1:10" x14ac:dyDescent="0.25">
      <c r="A31" s="2">
        <v>25</v>
      </c>
      <c r="B31" s="2" t="s">
        <v>27</v>
      </c>
      <c r="C31" s="8">
        <f>Natürliche_Personen!J31</f>
        <v>7602269</v>
      </c>
      <c r="D31" s="8">
        <f>Quellenbesteuerte_Einkommen!C31</f>
        <v>941231.43651795259</v>
      </c>
      <c r="E31" s="8">
        <f>Vermögen_natürliche_Personen!E31</f>
        <v>583385.60388830362</v>
      </c>
      <c r="F31" s="8">
        <f>'Juristische Personen'!Q31</f>
        <v>4800013.1470310595</v>
      </c>
      <c r="G31" s="8"/>
      <c r="H31" s="8">
        <f t="shared" si="0"/>
        <v>13926899.187437315</v>
      </c>
      <c r="J31" s="14"/>
    </row>
    <row r="32" spans="1:10" x14ac:dyDescent="0.25">
      <c r="A32" s="2">
        <v>26</v>
      </c>
      <c r="B32" s="2" t="s">
        <v>28</v>
      </c>
      <c r="C32" s="8">
        <f>Natürliche_Personen!J32</f>
        <v>701602.99999999988</v>
      </c>
      <c r="D32" s="8">
        <f>Quellenbesteuerte_Einkommen!C32</f>
        <v>50711.159840557484</v>
      </c>
      <c r="E32" s="8">
        <f>Vermögen_natürliche_Personen!E32</f>
        <v>71557.779639504166</v>
      </c>
      <c r="F32" s="8">
        <f>'Juristische Personen'!Q32</f>
        <v>164661.70500156484</v>
      </c>
      <c r="G32" s="8"/>
      <c r="H32" s="8">
        <f t="shared" si="0"/>
        <v>988533.64448162634</v>
      </c>
      <c r="J32" s="14"/>
    </row>
    <row r="33" spans="1:10" ht="13" x14ac:dyDescent="0.3">
      <c r="A33" s="11"/>
      <c r="B33" s="9" t="s">
        <v>29</v>
      </c>
      <c r="C33" s="10">
        <f t="shared" ref="C33:H33" si="1">SUM(C7:C32)</f>
        <v>111995618.59999999</v>
      </c>
      <c r="D33" s="10">
        <f t="shared" si="1"/>
        <v>6145796.8394518001</v>
      </c>
      <c r="E33" s="10">
        <f t="shared" si="1"/>
        <v>11945081.242499035</v>
      </c>
      <c r="F33" s="10">
        <f t="shared" si="1"/>
        <v>33887063.874775447</v>
      </c>
      <c r="G33" s="10">
        <f t="shared" si="1"/>
        <v>0</v>
      </c>
      <c r="H33" s="10">
        <f t="shared" si="1"/>
        <v>163973560.55672628</v>
      </c>
      <c r="J33" s="14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7181-8CE3-434A-9C39-3398C1558892}">
  <dimension ref="A2:J33"/>
  <sheetViews>
    <sheetView topLeftCell="B1" workbookViewId="0">
      <selection activeCell="I28" sqref="I28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  <col min="9" max="9" width="19.816406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29" t="s">
        <v>39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  <c r="I3" s="2"/>
    </row>
    <row r="4" spans="1:10" ht="65.5" x14ac:dyDescent="0.35">
      <c r="A4" s="2"/>
      <c r="B4" s="28" t="s">
        <v>105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58</v>
      </c>
      <c r="I4" s="30" t="s">
        <v>97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  <c r="I5" s="2"/>
    </row>
    <row r="6" spans="1:10" ht="26" x14ac:dyDescent="0.3">
      <c r="A6" s="2"/>
      <c r="B6" s="3" t="s">
        <v>1</v>
      </c>
      <c r="C6" s="31" t="s">
        <v>98</v>
      </c>
      <c r="D6" s="31" t="s">
        <v>98</v>
      </c>
      <c r="E6" s="31" t="s">
        <v>98</v>
      </c>
      <c r="F6" s="31" t="s">
        <v>98</v>
      </c>
      <c r="G6" s="31" t="s">
        <v>98</v>
      </c>
      <c r="H6" s="31" t="s">
        <v>98</v>
      </c>
      <c r="I6" s="2"/>
    </row>
    <row r="7" spans="1:10" x14ac:dyDescent="0.25">
      <c r="A7" s="2">
        <v>1</v>
      </c>
      <c r="B7" s="2" t="s">
        <v>3</v>
      </c>
      <c r="C7" s="8">
        <f>ASG_Total!C7/ASG_Total_pro_Einwohner!$I7*1000</f>
        <v>20264.053883501609</v>
      </c>
      <c r="D7" s="8">
        <f>ASG_Total!D7/ASG_Total_pro_Einwohner!$I7*1000</f>
        <v>579.06929505170115</v>
      </c>
      <c r="E7" s="8">
        <f>ASG_Total!E7/ASG_Total_pro_Einwohner!$I7*1000</f>
        <v>2871.1421622975081</v>
      </c>
      <c r="F7" s="8">
        <f>ASG_Total!F7/ASG_Total_pro_Einwohner!$I7*1000</f>
        <v>6227.9411305544754</v>
      </c>
      <c r="G7" s="8">
        <f>ASG_Total!G7/ASG_Total_pro_Einwohner!$I7*1000</f>
        <v>0</v>
      </c>
      <c r="H7" s="8">
        <f>ASG_Total!H7/ASG_Total_pro_Einwohner!$I7*1000</f>
        <v>29942.206471405294</v>
      </c>
      <c r="I7" s="8">
        <v>1201184</v>
      </c>
      <c r="J7" s="14"/>
    </row>
    <row r="8" spans="1:10" x14ac:dyDescent="0.25">
      <c r="A8" s="2">
        <v>2</v>
      </c>
      <c r="B8" s="2" t="s">
        <v>4</v>
      </c>
      <c r="C8" s="8">
        <f>ASG_Total!C8/ASG_Total_pro_Einwohner!$I8*1000</f>
        <v>13173.63867722081</v>
      </c>
      <c r="D8" s="8">
        <f>ASG_Total!D8/ASG_Total_pro_Einwohner!$I8*1000</f>
        <v>469.53960529785331</v>
      </c>
      <c r="E8" s="8">
        <f>ASG_Total!E8/ASG_Total_pro_Einwohner!$I8*1000</f>
        <v>1282.2533932389706</v>
      </c>
      <c r="F8" s="8">
        <f>ASG_Total!F8/ASG_Total_pro_Einwohner!$I8*1000</f>
        <v>2692.0941001222573</v>
      </c>
      <c r="G8" s="8">
        <f>ASG_Total!G8/ASG_Total_pro_Einwohner!$I8*1000</f>
        <v>0</v>
      </c>
      <c r="H8" s="8">
        <f>ASG_Total!H8/ASG_Total_pro_Einwohner!$I8*1000</f>
        <v>17617.525775879887</v>
      </c>
      <c r="I8" s="8">
        <v>947369</v>
      </c>
      <c r="J8" s="14"/>
    </row>
    <row r="9" spans="1:10" x14ac:dyDescent="0.25">
      <c r="A9" s="2">
        <v>3</v>
      </c>
      <c r="B9" s="2" t="s">
        <v>5</v>
      </c>
      <c r="C9" s="8">
        <f>ASG_Total!C9/ASG_Total_pro_Einwohner!$I9*1000</f>
        <v>12977.522062286287</v>
      </c>
      <c r="D9" s="8">
        <f>ASG_Total!D9/ASG_Total_pro_Einwohner!$I9*1000</f>
        <v>622.99578157196902</v>
      </c>
      <c r="E9" s="8">
        <f>ASG_Total!E9/ASG_Total_pro_Einwohner!$I9*1000</f>
        <v>1105.95873889833</v>
      </c>
      <c r="F9" s="8">
        <f>ASG_Total!F9/ASG_Total_pro_Einwohner!$I9*1000</f>
        <v>4038.9404824341659</v>
      </c>
      <c r="G9" s="8">
        <f>ASG_Total!G9/ASG_Total_pro_Einwohner!$I9*1000</f>
        <v>0</v>
      </c>
      <c r="H9" s="8">
        <f>ASG_Total!H9/ASG_Total_pro_Einwohner!$I9*1000</f>
        <v>18745.417065190752</v>
      </c>
      <c r="I9" s="8">
        <v>341873</v>
      </c>
      <c r="J9" s="14"/>
    </row>
    <row r="10" spans="1:10" x14ac:dyDescent="0.25">
      <c r="A10" s="2">
        <v>4</v>
      </c>
      <c r="B10" s="2" t="s">
        <v>6</v>
      </c>
      <c r="C10" s="8">
        <f>ASG_Total!C10/ASG_Total_pro_Einwohner!$I10*1000</f>
        <v>10970.819889375432</v>
      </c>
      <c r="D10" s="8">
        <f>ASG_Total!D10/ASG_Total_pro_Einwohner!$I10*1000</f>
        <v>477.73676929043472</v>
      </c>
      <c r="E10" s="8">
        <f>ASG_Total!E10/ASG_Total_pro_Einwohner!$I10*1000</f>
        <v>1308.7559727228129</v>
      </c>
      <c r="F10" s="8">
        <f>ASG_Total!F10/ASG_Total_pro_Einwohner!$I10*1000</f>
        <v>3732.8454318334311</v>
      </c>
      <c r="G10" s="8">
        <f>ASG_Total!G10/ASG_Total_pro_Einwohner!$I10*1000</f>
        <v>0</v>
      </c>
      <c r="H10" s="8">
        <f>ASG_Total!H10/ASG_Total_pro_Einwohner!$I10*1000</f>
        <v>16490.158063222112</v>
      </c>
      <c r="I10" s="8">
        <v>34712</v>
      </c>
      <c r="J10" s="14"/>
    </row>
    <row r="11" spans="1:10" x14ac:dyDescent="0.25">
      <c r="A11" s="2">
        <v>5</v>
      </c>
      <c r="B11" s="2" t="s">
        <v>7</v>
      </c>
      <c r="C11" s="8">
        <f>ASG_Total!C11/ASG_Total_pro_Einwohner!$I11*1000</f>
        <v>15563.288124485505</v>
      </c>
      <c r="D11" s="8">
        <f>ASG_Total!D11/ASG_Total_pro_Einwohner!$I11*1000</f>
        <v>548.09993421478964</v>
      </c>
      <c r="E11" s="8">
        <f>ASG_Total!E11/ASG_Total_pro_Einwohner!$I11*1000</f>
        <v>1813.6473918571846</v>
      </c>
      <c r="F11" s="8">
        <f>ASG_Total!F11/ASG_Total_pro_Einwohner!$I11*1000</f>
        <v>13856.071357141042</v>
      </c>
      <c r="G11" s="8">
        <f>ASG_Total!G11/ASG_Total_pro_Einwohner!$I11*1000</f>
        <v>0</v>
      </c>
      <c r="H11" s="8">
        <f>ASG_Total!H11/ASG_Total_pro_Einwohner!$I11*1000</f>
        <v>31781.106807698521</v>
      </c>
      <c r="I11" s="8">
        <v>125123</v>
      </c>
      <c r="J11" s="14"/>
    </row>
    <row r="12" spans="1:10" x14ac:dyDescent="0.25">
      <c r="A12" s="2">
        <v>6</v>
      </c>
      <c r="B12" s="2" t="s">
        <v>8</v>
      </c>
      <c r="C12" s="8">
        <f>ASG_Total!C12/ASG_Total_pro_Einwohner!$I12*1000</f>
        <v>12078.360604153555</v>
      </c>
      <c r="D12" s="8">
        <f>ASG_Total!D12/ASG_Total_pro_Einwohner!$I12*1000</f>
        <v>630.20702524774879</v>
      </c>
      <c r="E12" s="8">
        <f>ASG_Total!E12/ASG_Total_pro_Einwohner!$I12*1000</f>
        <v>1196.2031173232649</v>
      </c>
      <c r="F12" s="8">
        <f>ASG_Total!F12/ASG_Total_pro_Einwohner!$I12*1000</f>
        <v>2010.1173144303943</v>
      </c>
      <c r="G12" s="8">
        <f>ASG_Total!G12/ASG_Total_pro_Einwohner!$I12*1000</f>
        <v>0</v>
      </c>
      <c r="H12" s="8">
        <f>ASG_Total!H12/ASG_Total_pro_Einwohner!$I12*1000</f>
        <v>15914.888061154965</v>
      </c>
      <c r="I12" s="8">
        <v>31780</v>
      </c>
      <c r="J12" s="14"/>
    </row>
    <row r="13" spans="1:10" x14ac:dyDescent="0.25">
      <c r="A13" s="2">
        <v>7</v>
      </c>
      <c r="B13" s="2" t="s">
        <v>9</v>
      </c>
      <c r="C13" s="8">
        <f>ASG_Total!C13/ASG_Total_pro_Einwohner!$I13*1000</f>
        <v>18833.730989640735</v>
      </c>
      <c r="D13" s="8">
        <f>ASG_Total!D13/ASG_Total_pro_Einwohner!$I13*1000</f>
        <v>421.37809670525166</v>
      </c>
      <c r="E13" s="8">
        <f>ASG_Total!E13/ASG_Total_pro_Einwohner!$I13*1000</f>
        <v>3841.1257757343697</v>
      </c>
      <c r="F13" s="8">
        <f>ASG_Total!F13/ASG_Total_pro_Einwohner!$I13*1000</f>
        <v>4795.2103893672784</v>
      </c>
      <c r="G13" s="8">
        <f>ASG_Total!G13/ASG_Total_pro_Einwohner!$I13*1000</f>
        <v>0</v>
      </c>
      <c r="H13" s="8">
        <f>ASG_Total!H13/ASG_Total_pro_Einwohner!$I13*1000</f>
        <v>27891.445251447632</v>
      </c>
      <c r="I13" s="8">
        <v>36296</v>
      </c>
      <c r="J13" s="14"/>
    </row>
    <row r="14" spans="1:10" x14ac:dyDescent="0.25">
      <c r="A14" s="2">
        <v>8</v>
      </c>
      <c r="B14" s="2" t="s">
        <v>10</v>
      </c>
      <c r="C14" s="8">
        <f>ASG_Total!C14/ASG_Total_pro_Einwohner!$I14*1000</f>
        <v>12484.138345393276</v>
      </c>
      <c r="D14" s="8">
        <f>ASG_Total!D14/ASG_Total_pro_Einwohner!$I14*1000</f>
        <v>565.81567090750877</v>
      </c>
      <c r="E14" s="8">
        <f>ASG_Total!E14/ASG_Total_pro_Einwohner!$I14*1000</f>
        <v>1524.4740244110017</v>
      </c>
      <c r="F14" s="8">
        <f>ASG_Total!F14/ASG_Total_pro_Einwohner!$I14*1000</f>
        <v>8003.2826133954577</v>
      </c>
      <c r="G14" s="8">
        <f>ASG_Total!G14/ASG_Total_pro_Einwohner!$I14*1000</f>
        <v>0</v>
      </c>
      <c r="H14" s="8">
        <f>ASG_Total!H14/ASG_Total_pro_Einwohner!$I14*1000</f>
        <v>22577.710654107243</v>
      </c>
      <c r="I14" s="8">
        <v>38281</v>
      </c>
      <c r="J14" s="14"/>
    </row>
    <row r="15" spans="1:10" x14ac:dyDescent="0.25">
      <c r="A15" s="2">
        <v>9</v>
      </c>
      <c r="B15" s="2" t="s">
        <v>11</v>
      </c>
      <c r="C15" s="8">
        <f>ASG_Total!C15/ASG_Total_pro_Einwohner!$I15*1000</f>
        <v>23778.259961355685</v>
      </c>
      <c r="D15" s="8">
        <f>ASG_Total!D15/ASG_Total_pro_Einwohner!$I15*1000</f>
        <v>572.19789968759869</v>
      </c>
      <c r="E15" s="8">
        <f>ASG_Total!E15/ASG_Total_pro_Einwohner!$I15*1000</f>
        <v>3130.7470164205924</v>
      </c>
      <c r="F15" s="8">
        <f>ASG_Total!F15/ASG_Total_pro_Einwohner!$I15*1000</f>
        <v>18290.369192939143</v>
      </c>
      <c r="G15" s="8">
        <f>ASG_Total!G15/ASG_Total_pro_Einwohner!$I15*1000</f>
        <v>0</v>
      </c>
      <c r="H15" s="8">
        <f>ASG_Total!H15/ASG_Total_pro_Einwohner!$I15*1000</f>
        <v>45771.57407040301</v>
      </c>
      <c r="I15" s="8">
        <v>95745</v>
      </c>
      <c r="J15" s="14"/>
    </row>
    <row r="16" spans="1:10" x14ac:dyDescent="0.25">
      <c r="A16" s="2">
        <v>10</v>
      </c>
      <c r="B16" s="2" t="s">
        <v>12</v>
      </c>
      <c r="C16" s="8">
        <f>ASG_Total!C16/ASG_Total_pro_Einwohner!$I16*1000</f>
        <v>11944.265004485997</v>
      </c>
      <c r="D16" s="8">
        <f>ASG_Total!D16/ASG_Total_pro_Einwohner!$I16*1000</f>
        <v>605.5205154480318</v>
      </c>
      <c r="E16" s="8">
        <f>ASG_Total!E16/ASG_Total_pro_Einwohner!$I16*1000</f>
        <v>944.60430989041458</v>
      </c>
      <c r="F16" s="8">
        <f>ASG_Total!F16/ASG_Total_pro_Einwohner!$I16*1000</f>
        <v>3793.1729500920519</v>
      </c>
      <c r="G16" s="8">
        <f>ASG_Total!G16/ASG_Total_pro_Einwohner!$I16*1000</f>
        <v>0</v>
      </c>
      <c r="H16" s="8">
        <f>ASG_Total!H16/ASG_Total_pro_Einwohner!$I16*1000</f>
        <v>17287.562779916494</v>
      </c>
      <c r="I16" s="8">
        <v>232947</v>
      </c>
      <c r="J16" s="14"/>
    </row>
    <row r="17" spans="1:10" x14ac:dyDescent="0.25">
      <c r="A17" s="2">
        <v>11</v>
      </c>
      <c r="B17" s="2" t="s">
        <v>13</v>
      </c>
      <c r="C17" s="8">
        <f>ASG_Total!C17/ASG_Total_pro_Einwohner!$I17*1000</f>
        <v>14414.728124922092</v>
      </c>
      <c r="D17" s="8">
        <f>ASG_Total!D17/ASG_Total_pro_Einwohner!$I17*1000</f>
        <v>445.98220674860528</v>
      </c>
      <c r="E17" s="8">
        <f>ASG_Total!E17/ASG_Total_pro_Einwohner!$I17*1000</f>
        <v>1358.1566923135024</v>
      </c>
      <c r="F17" s="8">
        <f>ASG_Total!F17/ASG_Total_pro_Einwohner!$I17*1000</f>
        <v>2067.7032287900411</v>
      </c>
      <c r="G17" s="8">
        <f>ASG_Total!G17/ASG_Total_pro_Einwohner!$I17*1000</f>
        <v>0</v>
      </c>
      <c r="H17" s="8">
        <f>ASG_Total!H17/ASG_Total_pro_Einwohner!$I17*1000</f>
        <v>18286.570252774243</v>
      </c>
      <c r="I17" s="8">
        <v>240662</v>
      </c>
      <c r="J17" s="14"/>
    </row>
    <row r="18" spans="1:10" x14ac:dyDescent="0.25">
      <c r="A18" s="2">
        <v>12</v>
      </c>
      <c r="B18" s="2" t="s">
        <v>14</v>
      </c>
      <c r="C18" s="8">
        <f>ASG_Total!C18/ASG_Total_pro_Einwohner!$I18*1000</f>
        <v>19378.505358902759</v>
      </c>
      <c r="D18" s="8">
        <f>ASG_Total!D18/ASG_Total_pro_Einwohner!$I18*1000</f>
        <v>2675.8207295744046</v>
      </c>
      <c r="E18" s="8">
        <f>ASG_Total!E18/ASG_Total_pro_Einwohner!$I18*1000</f>
        <v>1507.7540183105125</v>
      </c>
      <c r="F18" s="8">
        <f>ASG_Total!F18/ASG_Total_pro_Einwohner!$I18*1000</f>
        <v>9624.3543619097927</v>
      </c>
      <c r="G18" s="8">
        <f>ASG_Total!G18/ASG_Total_pro_Einwohner!$I18*1000</f>
        <v>0</v>
      </c>
      <c r="H18" s="8">
        <f>ASG_Total!H18/ASG_Total_pro_Einwohner!$I18*1000</f>
        <v>33186.434468697473</v>
      </c>
      <c r="I18" s="8">
        <v>194816</v>
      </c>
      <c r="J18" s="14"/>
    </row>
    <row r="19" spans="1:10" x14ac:dyDescent="0.25">
      <c r="A19" s="2">
        <v>13</v>
      </c>
      <c r="B19" s="2" t="s">
        <v>15</v>
      </c>
      <c r="C19" s="8">
        <f>ASG_Total!C19/ASG_Total_pro_Einwohner!$I19*1000</f>
        <v>19260.095008133991</v>
      </c>
      <c r="D19" s="8">
        <f>ASG_Total!D19/ASG_Total_pro_Einwohner!$I19*1000</f>
        <v>944.46337312067089</v>
      </c>
      <c r="E19" s="8">
        <f>ASG_Total!E19/ASG_Total_pro_Einwohner!$I19*1000</f>
        <v>1812.1916852935544</v>
      </c>
      <c r="F19" s="8">
        <f>ASG_Total!F19/ASG_Total_pro_Einwohner!$I19*1000</f>
        <v>3669.9595227926879</v>
      </c>
      <c r="G19" s="8">
        <f>ASG_Total!G19/ASG_Total_pro_Einwohner!$I19*1000</f>
        <v>0</v>
      </c>
      <c r="H19" s="8">
        <f>ASG_Total!H19/ASG_Total_pro_Einwohner!$I19*1000</f>
        <v>25686.709589340902</v>
      </c>
      <c r="I19" s="8">
        <v>253873</v>
      </c>
      <c r="J19" s="14"/>
    </row>
    <row r="20" spans="1:10" x14ac:dyDescent="0.25">
      <c r="A20" s="2">
        <v>14</v>
      </c>
      <c r="B20" s="2" t="s">
        <v>16</v>
      </c>
      <c r="C20" s="8">
        <f>ASG_Total!C20/ASG_Total_pro_Einwohner!$I20*1000</f>
        <v>14016.788879330354</v>
      </c>
      <c r="D20" s="8">
        <f>ASG_Total!D20/ASG_Total_pro_Einwohner!$I20*1000</f>
        <v>955.18730816439029</v>
      </c>
      <c r="E20" s="8">
        <f>ASG_Total!E20/ASG_Total_pro_Einwohner!$I20*1000</f>
        <v>1616.3766402419208</v>
      </c>
      <c r="F20" s="8">
        <f>ASG_Total!F20/ASG_Total_pro_Einwohner!$I20*1000</f>
        <v>4243.1980343202376</v>
      </c>
      <c r="G20" s="8">
        <f>ASG_Total!G20/ASG_Total_pro_Einwohner!$I20*1000</f>
        <v>0</v>
      </c>
      <c r="H20" s="8">
        <f>ASG_Total!H20/ASG_Total_pro_Einwohner!$I20*1000</f>
        <v>20831.550862056909</v>
      </c>
      <c r="I20" s="8">
        <v>73233</v>
      </c>
      <c r="J20" s="14"/>
    </row>
    <row r="21" spans="1:10" x14ac:dyDescent="0.25">
      <c r="A21" s="2">
        <v>15</v>
      </c>
      <c r="B21" s="2" t="s">
        <v>17</v>
      </c>
      <c r="C21" s="8">
        <f>ASG_Total!C21/ASG_Total_pro_Einwohner!$I21*1000</f>
        <v>14493.446238971137</v>
      </c>
      <c r="D21" s="8">
        <f>ASG_Total!D21/ASG_Total_pro_Einwohner!$I21*1000</f>
        <v>504.09990966950556</v>
      </c>
      <c r="E21" s="8">
        <f>ASG_Total!E21/ASG_Total_pro_Einwohner!$I21*1000</f>
        <v>1799.2891604503409</v>
      </c>
      <c r="F21" s="8">
        <f>ASG_Total!F21/ASG_Total_pro_Einwohner!$I21*1000</f>
        <v>2268.6211879954117</v>
      </c>
      <c r="G21" s="8">
        <f>ASG_Total!G21/ASG_Total_pro_Einwohner!$I21*1000</f>
        <v>0</v>
      </c>
      <c r="H21" s="8">
        <f>ASG_Total!H21/ASG_Total_pro_Einwohner!$I21*1000</f>
        <v>19065.456497086394</v>
      </c>
      <c r="I21" s="8">
        <v>53496</v>
      </c>
      <c r="J21" s="14"/>
    </row>
    <row r="22" spans="1:10" x14ac:dyDescent="0.25">
      <c r="A22" s="2">
        <v>16</v>
      </c>
      <c r="B22" s="2" t="s">
        <v>18</v>
      </c>
      <c r="C22" s="8">
        <f>ASG_Total!C22/ASG_Total_pro_Einwohner!$I22*1000</f>
        <v>12837.571615931527</v>
      </c>
      <c r="D22" s="8">
        <f>ASG_Total!D22/ASG_Total_pro_Einwohner!$I22*1000</f>
        <v>614.39574115070877</v>
      </c>
      <c r="E22" s="8">
        <f>ASG_Total!E22/ASG_Total_pro_Einwohner!$I22*1000</f>
        <v>1717.4146291021041</v>
      </c>
      <c r="F22" s="8">
        <f>ASG_Total!F22/ASG_Total_pro_Einwohner!$I22*1000</f>
        <v>3507.4979361672945</v>
      </c>
      <c r="G22" s="8">
        <f>ASG_Total!G22/ASG_Total_pro_Einwohner!$I22*1000</f>
        <v>0</v>
      </c>
      <c r="H22" s="8">
        <f>ASG_Total!H22/ASG_Total_pro_Einwohner!$I22*1000</f>
        <v>18676.879922351636</v>
      </c>
      <c r="I22" s="8">
        <v>14487</v>
      </c>
      <c r="J22" s="14"/>
    </row>
    <row r="23" spans="1:10" x14ac:dyDescent="0.25">
      <c r="A23" s="2">
        <v>17</v>
      </c>
      <c r="B23" s="2" t="s">
        <v>19</v>
      </c>
      <c r="C23" s="8">
        <f>ASG_Total!C23/ASG_Total_pro_Einwohner!$I23*1000</f>
        <v>13512.973877856337</v>
      </c>
      <c r="D23" s="8">
        <f>ASG_Total!D23/ASG_Total_pro_Einwohner!$I23*1000</f>
        <v>713.50890585293632</v>
      </c>
      <c r="E23" s="8">
        <f>ASG_Total!E23/ASG_Total_pro_Einwohner!$I23*1000</f>
        <v>1593.634753193018</v>
      </c>
      <c r="F23" s="8">
        <f>ASG_Total!F23/ASG_Total_pro_Einwohner!$I23*1000</f>
        <v>2517.1550670186193</v>
      </c>
      <c r="G23" s="8">
        <f>ASG_Total!G23/ASG_Total_pro_Einwohner!$I23*1000</f>
        <v>0</v>
      </c>
      <c r="H23" s="8">
        <f>ASG_Total!H23/ASG_Total_pro_Einwohner!$I23*1000</f>
        <v>18337.272603920912</v>
      </c>
      <c r="I23" s="8">
        <v>443838</v>
      </c>
      <c r="J23" s="14"/>
    </row>
    <row r="24" spans="1:10" x14ac:dyDescent="0.25">
      <c r="A24" s="2">
        <v>18</v>
      </c>
      <c r="B24" s="2" t="s">
        <v>20</v>
      </c>
      <c r="C24" s="8">
        <f>ASG_Total!C24/ASG_Total_pro_Einwohner!$I24*1000</f>
        <v>14576.473666225276</v>
      </c>
      <c r="D24" s="8">
        <f>ASG_Total!D24/ASG_Total_pro_Einwohner!$I24*1000</f>
        <v>1205.6258553233813</v>
      </c>
      <c r="E24" s="8">
        <f>ASG_Total!E24/ASG_Total_pro_Einwohner!$I24*1000</f>
        <v>1949.6729346870948</v>
      </c>
      <c r="F24" s="8">
        <f>ASG_Total!F24/ASG_Total_pro_Einwohner!$I24*1000</f>
        <v>3522.2302955003161</v>
      </c>
      <c r="G24" s="8">
        <f>ASG_Total!G24/ASG_Total_pro_Einwohner!$I24*1000</f>
        <v>0</v>
      </c>
      <c r="H24" s="8">
        <f>ASG_Total!H24/ASG_Total_pro_Einwohner!$I24*1000</f>
        <v>21254.002751736072</v>
      </c>
      <c r="I24" s="8">
        <v>187288</v>
      </c>
      <c r="J24" s="14"/>
    </row>
    <row r="25" spans="1:10" x14ac:dyDescent="0.25">
      <c r="A25" s="2">
        <v>19</v>
      </c>
      <c r="B25" s="2" t="s">
        <v>21</v>
      </c>
      <c r="C25" s="8">
        <f>ASG_Total!C25/ASG_Total_pro_Einwohner!$I25*1000</f>
        <v>15643.148136339598</v>
      </c>
      <c r="D25" s="8">
        <f>ASG_Total!D25/ASG_Total_pro_Einwohner!$I25*1000</f>
        <v>819.46731180738209</v>
      </c>
      <c r="E25" s="8">
        <f>ASG_Total!E25/ASG_Total_pro_Einwohner!$I25*1000</f>
        <v>1607.8228922238015</v>
      </c>
      <c r="F25" s="8">
        <f>ASG_Total!F25/ASG_Total_pro_Einwohner!$I25*1000</f>
        <v>2518.9367917855652</v>
      </c>
      <c r="G25" s="8">
        <f>ASG_Total!G25/ASG_Total_pro_Einwohner!$I25*1000</f>
        <v>0</v>
      </c>
      <c r="H25" s="8">
        <f>ASG_Total!H25/ASG_Total_pro_Einwohner!$I25*1000</f>
        <v>20589.375132156347</v>
      </c>
      <c r="I25" s="8">
        <v>533198</v>
      </c>
      <c r="J25" s="14"/>
    </row>
    <row r="26" spans="1:10" x14ac:dyDescent="0.25">
      <c r="A26" s="2">
        <v>20</v>
      </c>
      <c r="B26" s="2" t="s">
        <v>22</v>
      </c>
      <c r="C26" s="8">
        <f>ASG_Total!C26/ASG_Total_pro_Einwohner!$I26*1000</f>
        <v>12960.062378996709</v>
      </c>
      <c r="D26" s="8">
        <f>ASG_Total!D26/ASG_Total_pro_Einwohner!$I26*1000</f>
        <v>656.72233357534162</v>
      </c>
      <c r="E26" s="8">
        <f>ASG_Total!E26/ASG_Total_pro_Einwohner!$I26*1000</f>
        <v>1268.6110250538682</v>
      </c>
      <c r="F26" s="8">
        <f>ASG_Total!F26/ASG_Total_pro_Einwohner!$I26*1000</f>
        <v>2731.6443724914689</v>
      </c>
      <c r="G26" s="8">
        <f>ASG_Total!G26/ASG_Total_pro_Einwohner!$I26*1000</f>
        <v>0</v>
      </c>
      <c r="H26" s="8">
        <f>ASG_Total!H26/ASG_Total_pro_Einwohner!$I26*1000</f>
        <v>17617.040110117385</v>
      </c>
      <c r="I26" s="8">
        <v>225717</v>
      </c>
      <c r="J26" s="14"/>
    </row>
    <row r="27" spans="1:10" x14ac:dyDescent="0.25">
      <c r="A27" s="2">
        <v>21</v>
      </c>
      <c r="B27" s="2" t="s">
        <v>23</v>
      </c>
      <c r="C27" s="8">
        <f>ASG_Total!C27/ASG_Total_pro_Einwohner!$I27*1000</f>
        <v>13800.783349515044</v>
      </c>
      <c r="D27" s="8">
        <f>ASG_Total!D27/ASG_Total_pro_Einwohner!$I27*1000</f>
        <v>1788.9692032314476</v>
      </c>
      <c r="E27" s="8">
        <f>ASG_Total!E27/ASG_Total_pro_Einwohner!$I27*1000</f>
        <v>1511.6120040128185</v>
      </c>
      <c r="F27" s="8">
        <f>ASG_Total!F27/ASG_Total_pro_Einwohner!$I27*1000</f>
        <v>6725.3122489867928</v>
      </c>
      <c r="G27" s="8">
        <f>ASG_Total!G27/ASG_Total_pro_Einwohner!$I27*1000</f>
        <v>0</v>
      </c>
      <c r="H27" s="8">
        <f>ASG_Total!H27/ASG_Total_pro_Einwohner!$I27*1000</f>
        <v>23826.676805746101</v>
      </c>
      <c r="I27" s="8">
        <v>301781</v>
      </c>
      <c r="J27" s="14"/>
    </row>
    <row r="28" spans="1:10" x14ac:dyDescent="0.25">
      <c r="A28" s="2">
        <v>22</v>
      </c>
      <c r="B28" s="2" t="s">
        <v>24</v>
      </c>
      <c r="C28" s="8">
        <f>ASG_Total!C28/ASG_Total_pro_Einwohner!$I28*1000</f>
        <v>16203.3442868366</v>
      </c>
      <c r="D28" s="8">
        <f>ASG_Total!D28/ASG_Total_pro_Einwohner!$I28*1000</f>
        <v>815.32886259366012</v>
      </c>
      <c r="E28" s="8">
        <f>ASG_Total!E28/ASG_Total_pro_Einwohner!$I28*1000</f>
        <v>1166.8284163481906</v>
      </c>
      <c r="F28" s="8">
        <f>ASG_Total!F28/ASG_Total_pro_Einwohner!$I28*1000</f>
        <v>3138.7397256829177</v>
      </c>
      <c r="G28" s="8">
        <f>ASG_Total!G28/ASG_Total_pro_Einwohner!$I28*1000</f>
        <v>0</v>
      </c>
      <c r="H28" s="8">
        <f>ASG_Total!H28/ASG_Total_pro_Einwohner!$I28*1000</f>
        <v>21324.241291461371</v>
      </c>
      <c r="I28" s="8">
        <v>619893</v>
      </c>
      <c r="J28" s="14"/>
    </row>
    <row r="29" spans="1:10" x14ac:dyDescent="0.25">
      <c r="A29" s="2">
        <v>23</v>
      </c>
      <c r="B29" s="2" t="s">
        <v>25</v>
      </c>
      <c r="C29" s="8">
        <f>ASG_Total!C29/ASG_Total_pro_Einwohner!$I29*1000</f>
        <v>11184.005740770195</v>
      </c>
      <c r="D29" s="8">
        <f>ASG_Total!D29/ASG_Total_pro_Einwohner!$I29*1000</f>
        <v>715.34426913245932</v>
      </c>
      <c r="E29" s="8">
        <f>ASG_Total!E29/ASG_Total_pro_Einwohner!$I29*1000</f>
        <v>1169.5875748404455</v>
      </c>
      <c r="F29" s="8">
        <f>ASG_Total!F29/ASG_Total_pro_Einwohner!$I29*1000</f>
        <v>651.87213213690859</v>
      </c>
      <c r="G29" s="8">
        <f>ASG_Total!G29/ASG_Total_pro_Einwohner!$I29*1000</f>
        <v>0</v>
      </c>
      <c r="H29" s="8">
        <f>ASG_Total!H29/ASG_Total_pro_Einwohner!$I29*1000</f>
        <v>13720.80971688001</v>
      </c>
      <c r="I29" s="8">
        <v>270347</v>
      </c>
      <c r="J29" s="14"/>
    </row>
    <row r="30" spans="1:10" x14ac:dyDescent="0.25">
      <c r="A30" s="2">
        <v>24</v>
      </c>
      <c r="B30" s="2" t="s">
        <v>26</v>
      </c>
      <c r="C30" s="8">
        <f>ASG_Total!C30/ASG_Total_pro_Einwohner!$I30*1000</f>
        <v>12974.352840511945</v>
      </c>
      <c r="D30" s="8">
        <f>ASG_Total!D30/ASG_Total_pro_Einwohner!$I30*1000</f>
        <v>734.73245746363455</v>
      </c>
      <c r="E30" s="8">
        <f>ASG_Total!E30/ASG_Total_pro_Einwohner!$I30*1000</f>
        <v>1136.5205881318263</v>
      </c>
      <c r="F30" s="8">
        <f>ASG_Total!F30/ASG_Total_pro_Einwohner!$I30*1000</f>
        <v>4776.0316004081114</v>
      </c>
      <c r="G30" s="8">
        <f>ASG_Total!G30/ASG_Total_pro_Einwohner!$I30*1000</f>
        <v>0</v>
      </c>
      <c r="H30" s="8">
        <f>ASG_Total!H30/ASG_Total_pro_Einwohner!$I30*1000</f>
        <v>19621.637486515512</v>
      </c>
      <c r="I30" s="8">
        <v>165956</v>
      </c>
      <c r="J30" s="14"/>
    </row>
    <row r="31" spans="1:10" x14ac:dyDescent="0.25">
      <c r="A31" s="2">
        <v>25</v>
      </c>
      <c r="B31" s="2" t="s">
        <v>27</v>
      </c>
      <c r="C31" s="8">
        <f>ASG_Total!C31/ASG_Total_pro_Einwohner!$I31*1000</f>
        <v>18976.117197464948</v>
      </c>
      <c r="D31" s="8">
        <f>ASG_Total!D31/ASG_Total_pro_Einwohner!$I31*1000</f>
        <v>2349.4193706251331</v>
      </c>
      <c r="E31" s="8">
        <f>ASG_Total!E31/ASG_Total_pro_Einwohner!$I31*1000</f>
        <v>1456.1959844749392</v>
      </c>
      <c r="F31" s="8">
        <f>ASG_Total!F31/ASG_Total_pro_Einwohner!$I31*1000</f>
        <v>11981.371880873188</v>
      </c>
      <c r="G31" s="8">
        <f>ASG_Total!G31/ASG_Total_pro_Einwohner!$I31*1000</f>
        <v>0</v>
      </c>
      <c r="H31" s="8">
        <f>ASG_Total!H31/ASG_Total_pro_Einwohner!$I31*1000</f>
        <v>34763.10443343821</v>
      </c>
      <c r="I31" s="8">
        <v>400623</v>
      </c>
      <c r="J31" s="14"/>
    </row>
    <row r="32" spans="1:10" x14ac:dyDescent="0.25">
      <c r="A32" s="2">
        <v>26</v>
      </c>
      <c r="B32" s="2" t="s">
        <v>28</v>
      </c>
      <c r="C32" s="8">
        <f>ASG_Total!C32/ASG_Total_pro_Einwohner!$I32*1000</f>
        <v>10414.175449012911</v>
      </c>
      <c r="D32" s="8">
        <f>ASG_Total!D32/ASG_Total_pro_Einwohner!$I32*1000</f>
        <v>752.72613686444231</v>
      </c>
      <c r="E32" s="8">
        <f>ASG_Total!E32/ASG_Total_pro_Einwohner!$I32*1000</f>
        <v>1062.1608971278636</v>
      </c>
      <c r="F32" s="8">
        <f>ASG_Total!F32/ASG_Total_pro_Einwohner!$I32*1000</f>
        <v>2444.139899088093</v>
      </c>
      <c r="G32" s="8">
        <f>ASG_Total!G32/ASG_Total_pro_Einwohner!$I32*1000</f>
        <v>0</v>
      </c>
      <c r="H32" s="8">
        <f>ASG_Total!H32/ASG_Total_pro_Einwohner!$I32*1000</f>
        <v>14673.202382093312</v>
      </c>
      <c r="I32" s="8">
        <v>67370</v>
      </c>
      <c r="J32" s="14"/>
    </row>
    <row r="33" spans="1:10" ht="13" x14ac:dyDescent="0.3">
      <c r="A33" s="11"/>
      <c r="B33" s="9" t="s">
        <v>29</v>
      </c>
      <c r="C33" s="10">
        <f>ASG_Total!C33/ASG_Total_pro_Einwohner!$I33*1000</f>
        <v>15703.502158194295</v>
      </c>
      <c r="D33" s="10">
        <f>ASG_Total!D33/ASG_Total_pro_Einwohner!$I33*1000</f>
        <v>861.73490658459582</v>
      </c>
      <c r="E33" s="10">
        <f>ASG_Total!E33/ASG_Total_pro_Einwohner!$I33*1000</f>
        <v>1674.8834589801515</v>
      </c>
      <c r="F33" s="10">
        <f>ASG_Total!F33/ASG_Total_pro_Einwohner!$I33*1000</f>
        <v>4751.4857040345341</v>
      </c>
      <c r="G33" s="10">
        <f>ASG_Total!G33/ASG_Total_pro_Einwohner!$I33*1000</f>
        <v>0</v>
      </c>
      <c r="H33" s="10">
        <f>ASG_Total!H33/ASG_Total_pro_Einwohner!$I33*1000</f>
        <v>22991.606227793574</v>
      </c>
      <c r="I33" s="10">
        <f>SUM(I7:I32)</f>
        <v>7131888</v>
      </c>
      <c r="J33" s="14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Natürliche_Personen</vt:lpstr>
      <vt:lpstr>Quellenbesteuerte_Einkommen</vt:lpstr>
      <vt:lpstr>Vermögen_natürliche_Personen</vt:lpstr>
      <vt:lpstr>Juristische Personen</vt:lpstr>
      <vt:lpstr>Steuerrepartitionen</vt:lpstr>
      <vt:lpstr>ASG_Total</vt:lpstr>
      <vt:lpstr>ASG_Total_pro_Einwohner</vt:lpstr>
      <vt:lpstr>'Juristische Personen'!Drucktitel</vt:lpstr>
      <vt:lpstr>Natürliche_Personen!Drucktitel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2006-06-29T06:22:12Z</cp:lastPrinted>
  <dcterms:created xsi:type="dcterms:W3CDTF">2006-06-26T14:06:39Z</dcterms:created>
  <dcterms:modified xsi:type="dcterms:W3CDTF">2025-05-05T14:40:27Z</dcterms:modified>
</cp:coreProperties>
</file>