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EA1F9524-D9F0-48AB-BB9D-6827E50AF69A}" xr6:coauthVersionLast="47" xr6:coauthVersionMax="47" xr10:uidLastSave="{00000000-0000-0000-0000-000000000000}"/>
  <bookViews>
    <workbookView xWindow="-110" yWindow="-110" windowWidth="38620" windowHeight="21100" firstSheet="3" activeTab="5" xr2:uid="{1001E62C-4077-4E0D-AA76-1806AA90BB5D}"/>
  </bookViews>
  <sheets>
    <sheet name="Natürliche_Personen" sheetId="4" r:id="rId1"/>
    <sheet name="Quellenbesteuerte_Einkommen" sheetId="6" r:id="rId2"/>
    <sheet name="Vermögen_natürliche_Personen" sheetId="5" r:id="rId3"/>
    <sheet name="Juristische Personen" sheetId="1" r:id="rId4"/>
    <sheet name="Steuerrepartitionen" sheetId="7" r:id="rId5"/>
    <sheet name="ASG_Total" sheetId="2" r:id="rId6"/>
    <sheet name="ASG_Total_pro_Einwohner" sheetId="8" r:id="rId7"/>
  </sheets>
  <definedNames>
    <definedName name="_xlnm.Print_Titles" localSheetId="3">'Juristische Personen'!$A:$B</definedName>
    <definedName name="_xlnm.Print_Titles" localSheetId="0">Natürliche_Personen!$A:$B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J7" i="4"/>
  <c r="C7" i="2" s="1"/>
  <c r="D7" i="2"/>
  <c r="E7" i="5"/>
  <c r="E7" i="2"/>
  <c r="E7" i="8" s="1"/>
  <c r="F8" i="2"/>
  <c r="F8" i="8" s="1"/>
  <c r="J8" i="4"/>
  <c r="C8" i="2"/>
  <c r="D8" i="2"/>
  <c r="E8" i="5"/>
  <c r="E8" i="2" s="1"/>
  <c r="F9" i="2"/>
  <c r="J9" i="4"/>
  <c r="C9" i="2" s="1"/>
  <c r="D9" i="2"/>
  <c r="E9" i="5"/>
  <c r="E9" i="2"/>
  <c r="F10" i="2"/>
  <c r="F10" i="8" s="1"/>
  <c r="J10" i="4"/>
  <c r="C10" i="2"/>
  <c r="C10" i="8" s="1"/>
  <c r="D10" i="2"/>
  <c r="E10" i="5"/>
  <c r="E10" i="2" s="1"/>
  <c r="E10" i="8" s="1"/>
  <c r="F11" i="2"/>
  <c r="J11" i="4"/>
  <c r="C11" i="2" s="1"/>
  <c r="D11" i="2"/>
  <c r="D11" i="8" s="1"/>
  <c r="E11" i="5"/>
  <c r="E11" i="2" s="1"/>
  <c r="E11" i="8" s="1"/>
  <c r="F12" i="2"/>
  <c r="J12" i="4"/>
  <c r="C12" i="2"/>
  <c r="D12" i="2"/>
  <c r="E12" i="5"/>
  <c r="E12" i="2" s="1"/>
  <c r="E12" i="8" s="1"/>
  <c r="F13" i="2"/>
  <c r="J13" i="4"/>
  <c r="C13" i="2"/>
  <c r="D13" i="2"/>
  <c r="H13" i="2" s="1"/>
  <c r="H13" i="8" s="1"/>
  <c r="E13" i="5"/>
  <c r="E13" i="2"/>
  <c r="E13" i="8" s="1"/>
  <c r="F14" i="2"/>
  <c r="J14" i="4"/>
  <c r="C14" i="2"/>
  <c r="D14" i="2"/>
  <c r="E14" i="5"/>
  <c r="G14" i="5" s="1"/>
  <c r="F15" i="2"/>
  <c r="J15" i="4"/>
  <c r="C15" i="2" s="1"/>
  <c r="D15" i="2"/>
  <c r="E15" i="5"/>
  <c r="E15" i="2"/>
  <c r="E15" i="8" s="1"/>
  <c r="F16" i="2"/>
  <c r="F16" i="8" s="1"/>
  <c r="J16" i="4"/>
  <c r="C16" i="2"/>
  <c r="D16" i="2"/>
  <c r="E16" i="5"/>
  <c r="E16" i="2"/>
  <c r="H16" i="2"/>
  <c r="H16" i="8" s="1"/>
  <c r="F17" i="2"/>
  <c r="J17" i="4"/>
  <c r="C17" i="2" s="1"/>
  <c r="D17" i="2"/>
  <c r="E17" i="5"/>
  <c r="E17" i="2"/>
  <c r="F18" i="2"/>
  <c r="F18" i="8" s="1"/>
  <c r="J18" i="4"/>
  <c r="C18" i="2"/>
  <c r="C18" i="8" s="1"/>
  <c r="D18" i="2"/>
  <c r="E18" i="5"/>
  <c r="E18" i="2" s="1"/>
  <c r="E18" i="8" s="1"/>
  <c r="F19" i="2"/>
  <c r="J19" i="4"/>
  <c r="C19" i="2" s="1"/>
  <c r="D19" i="2"/>
  <c r="D19" i="8" s="1"/>
  <c r="E19" i="5"/>
  <c r="E19" i="2" s="1"/>
  <c r="E19" i="8" s="1"/>
  <c r="F20" i="2"/>
  <c r="J20" i="4"/>
  <c r="C20" i="2"/>
  <c r="H20" i="2" s="1"/>
  <c r="H20" i="8" s="1"/>
  <c r="D20" i="2"/>
  <c r="E20" i="5"/>
  <c r="E20" i="2" s="1"/>
  <c r="E20" i="8" s="1"/>
  <c r="F21" i="2"/>
  <c r="J21" i="4"/>
  <c r="C21" i="2"/>
  <c r="H21" i="2" s="1"/>
  <c r="H21" i="8" s="1"/>
  <c r="D21" i="2"/>
  <c r="E21" i="5"/>
  <c r="E21" i="2"/>
  <c r="E21" i="8" s="1"/>
  <c r="F22" i="2"/>
  <c r="J22" i="4"/>
  <c r="C22" i="2"/>
  <c r="D22" i="2"/>
  <c r="E22" i="5"/>
  <c r="G22" i="5" s="1"/>
  <c r="F23" i="2"/>
  <c r="J23" i="4"/>
  <c r="C23" i="2" s="1"/>
  <c r="D23" i="2"/>
  <c r="E23" i="5"/>
  <c r="E23" i="2"/>
  <c r="E23" i="8" s="1"/>
  <c r="F24" i="2"/>
  <c r="F24" i="8" s="1"/>
  <c r="J24" i="4"/>
  <c r="C24" i="2" s="1"/>
  <c r="D24" i="2"/>
  <c r="E24" i="5"/>
  <c r="E24" i="2"/>
  <c r="F25" i="2"/>
  <c r="J25" i="4"/>
  <c r="C25" i="2" s="1"/>
  <c r="D25" i="2"/>
  <c r="E25" i="5"/>
  <c r="E25" i="2"/>
  <c r="F26" i="2"/>
  <c r="F26" i="8" s="1"/>
  <c r="J26" i="4"/>
  <c r="C26" i="2"/>
  <c r="C26" i="8" s="1"/>
  <c r="D26" i="2"/>
  <c r="E26" i="5"/>
  <c r="E26" i="2" s="1"/>
  <c r="E26" i="8" s="1"/>
  <c r="F27" i="2"/>
  <c r="J27" i="4"/>
  <c r="C27" i="2" s="1"/>
  <c r="D27" i="2"/>
  <c r="D33" i="2" s="1"/>
  <c r="D33" i="8" s="1"/>
  <c r="E27" i="5"/>
  <c r="E27" i="2" s="1"/>
  <c r="E27" i="8" s="1"/>
  <c r="F28" i="2"/>
  <c r="J28" i="4"/>
  <c r="C28" i="2"/>
  <c r="H28" i="2" s="1"/>
  <c r="H28" i="8" s="1"/>
  <c r="D28" i="2"/>
  <c r="E28" i="5"/>
  <c r="E28" i="2" s="1"/>
  <c r="E28" i="8" s="1"/>
  <c r="F29" i="2"/>
  <c r="J29" i="4"/>
  <c r="C29" i="2" s="1"/>
  <c r="D29" i="2"/>
  <c r="E29" i="5"/>
  <c r="E29" i="2"/>
  <c r="E29" i="8" s="1"/>
  <c r="F30" i="2"/>
  <c r="J30" i="4"/>
  <c r="C30" i="2"/>
  <c r="D30" i="2"/>
  <c r="E30" i="5"/>
  <c r="G30" i="5" s="1"/>
  <c r="F31" i="2"/>
  <c r="J31" i="4"/>
  <c r="C31" i="2" s="1"/>
  <c r="D31" i="2"/>
  <c r="E31" i="5"/>
  <c r="E31" i="2"/>
  <c r="E31" i="8" s="1"/>
  <c r="F32" i="2"/>
  <c r="F32" i="8" s="1"/>
  <c r="J32" i="4"/>
  <c r="C32" i="2" s="1"/>
  <c r="D32" i="2"/>
  <c r="E32" i="5"/>
  <c r="G32" i="5" s="1"/>
  <c r="I8" i="7"/>
  <c r="I16" i="7"/>
  <c r="I24" i="7"/>
  <c r="I32" i="7"/>
  <c r="H7" i="7"/>
  <c r="H8" i="7"/>
  <c r="H9" i="7"/>
  <c r="H10" i="7"/>
  <c r="H11" i="7"/>
  <c r="H12" i="7"/>
  <c r="I12" i="7" s="1"/>
  <c r="H13" i="7"/>
  <c r="H14" i="7"/>
  <c r="I14" i="7" s="1"/>
  <c r="H15" i="7"/>
  <c r="H16" i="7"/>
  <c r="H17" i="7"/>
  <c r="H18" i="7"/>
  <c r="H19" i="7"/>
  <c r="H20" i="7"/>
  <c r="I20" i="7" s="1"/>
  <c r="H21" i="7"/>
  <c r="H22" i="7"/>
  <c r="I22" i="7" s="1"/>
  <c r="H23" i="7"/>
  <c r="H24" i="7"/>
  <c r="H25" i="7"/>
  <c r="H26" i="7"/>
  <c r="H27" i="7"/>
  <c r="H28" i="7"/>
  <c r="I28" i="7" s="1"/>
  <c r="H29" i="7"/>
  <c r="H30" i="7"/>
  <c r="I30" i="7" s="1"/>
  <c r="H31" i="7"/>
  <c r="H32" i="7"/>
  <c r="H31" i="1"/>
  <c r="L31" i="1"/>
  <c r="P31" i="1"/>
  <c r="E31" i="7"/>
  <c r="I31" i="7" s="1"/>
  <c r="H32" i="1"/>
  <c r="L32" i="1"/>
  <c r="P32" i="1"/>
  <c r="E32" i="7"/>
  <c r="H9" i="1"/>
  <c r="L9" i="1"/>
  <c r="P9" i="1"/>
  <c r="E9" i="7"/>
  <c r="I9" i="7" s="1"/>
  <c r="H10" i="1"/>
  <c r="L10" i="1"/>
  <c r="P10" i="1"/>
  <c r="E10" i="7"/>
  <c r="I10" i="7" s="1"/>
  <c r="H11" i="1"/>
  <c r="L11" i="1"/>
  <c r="P11" i="1"/>
  <c r="E11" i="7"/>
  <c r="I11" i="7" s="1"/>
  <c r="H12" i="1"/>
  <c r="L12" i="1"/>
  <c r="P12" i="1"/>
  <c r="E12" i="7"/>
  <c r="H13" i="1"/>
  <c r="L13" i="1"/>
  <c r="P13" i="1"/>
  <c r="E13" i="7"/>
  <c r="I13" i="7" s="1"/>
  <c r="H14" i="1"/>
  <c r="L14" i="1"/>
  <c r="P14" i="1"/>
  <c r="E14" i="7"/>
  <c r="H15" i="1"/>
  <c r="L15" i="1"/>
  <c r="P15" i="1"/>
  <c r="E15" i="7"/>
  <c r="I15" i="7" s="1"/>
  <c r="H16" i="1"/>
  <c r="L16" i="1"/>
  <c r="P16" i="1"/>
  <c r="E16" i="7"/>
  <c r="H17" i="1"/>
  <c r="L17" i="1"/>
  <c r="P17" i="1"/>
  <c r="E17" i="7"/>
  <c r="I17" i="7" s="1"/>
  <c r="H18" i="1"/>
  <c r="L18" i="1"/>
  <c r="P18" i="1"/>
  <c r="E18" i="7"/>
  <c r="I18" i="7" s="1"/>
  <c r="H19" i="1"/>
  <c r="L19" i="1"/>
  <c r="P19" i="1"/>
  <c r="E19" i="7"/>
  <c r="I19" i="7" s="1"/>
  <c r="H20" i="1"/>
  <c r="L20" i="1"/>
  <c r="P20" i="1"/>
  <c r="E20" i="7"/>
  <c r="H21" i="1"/>
  <c r="L21" i="1"/>
  <c r="P21" i="1"/>
  <c r="E21" i="7"/>
  <c r="I21" i="7" s="1"/>
  <c r="H22" i="1"/>
  <c r="L22" i="1"/>
  <c r="P22" i="1"/>
  <c r="E22" i="7"/>
  <c r="H23" i="1"/>
  <c r="L23" i="1"/>
  <c r="P23" i="1"/>
  <c r="E23" i="7"/>
  <c r="I23" i="7" s="1"/>
  <c r="H24" i="1"/>
  <c r="L24" i="1"/>
  <c r="P24" i="1"/>
  <c r="E24" i="7"/>
  <c r="H25" i="1"/>
  <c r="L25" i="1"/>
  <c r="P25" i="1"/>
  <c r="E25" i="7"/>
  <c r="I25" i="7" s="1"/>
  <c r="H26" i="1"/>
  <c r="L26" i="1"/>
  <c r="P26" i="1"/>
  <c r="E26" i="7"/>
  <c r="I26" i="7" s="1"/>
  <c r="H27" i="1"/>
  <c r="L27" i="1"/>
  <c r="P27" i="1"/>
  <c r="E27" i="7"/>
  <c r="I27" i="7" s="1"/>
  <c r="H28" i="1"/>
  <c r="L28" i="1"/>
  <c r="P28" i="1"/>
  <c r="E28" i="7"/>
  <c r="H29" i="1"/>
  <c r="L29" i="1"/>
  <c r="P29" i="1"/>
  <c r="E29" i="7"/>
  <c r="I29" i="7" s="1"/>
  <c r="H30" i="1"/>
  <c r="L30" i="1"/>
  <c r="P30" i="1"/>
  <c r="E30" i="7"/>
  <c r="H8" i="1"/>
  <c r="L8" i="1"/>
  <c r="P8" i="1"/>
  <c r="E8" i="7"/>
  <c r="E33" i="7" s="1"/>
  <c r="H7" i="1"/>
  <c r="L7" i="1"/>
  <c r="L33" i="1" s="1"/>
  <c r="P7" i="1"/>
  <c r="E7" i="7"/>
  <c r="I7" i="7" s="1"/>
  <c r="I33" i="7" s="1"/>
  <c r="Q33" i="1"/>
  <c r="C33" i="1"/>
  <c r="C35" i="1" s="1"/>
  <c r="G33" i="2"/>
  <c r="G33" i="8" s="1"/>
  <c r="G8" i="5"/>
  <c r="G10" i="5"/>
  <c r="G11" i="5"/>
  <c r="G13" i="5"/>
  <c r="G15" i="5"/>
  <c r="G16" i="5"/>
  <c r="G18" i="5"/>
  <c r="G19" i="5"/>
  <c r="G21" i="5"/>
  <c r="G23" i="5"/>
  <c r="G24" i="5"/>
  <c r="G26" i="5"/>
  <c r="G27" i="5"/>
  <c r="G29" i="5"/>
  <c r="G31" i="5"/>
  <c r="G7" i="5"/>
  <c r="D7" i="8"/>
  <c r="F7" i="8"/>
  <c r="G7" i="8"/>
  <c r="D8" i="8"/>
  <c r="G8" i="8"/>
  <c r="D9" i="8"/>
  <c r="E9" i="8"/>
  <c r="F9" i="8"/>
  <c r="G9" i="8"/>
  <c r="D10" i="8"/>
  <c r="G10" i="8"/>
  <c r="F11" i="8"/>
  <c r="G11" i="8"/>
  <c r="D12" i="8"/>
  <c r="F12" i="8"/>
  <c r="G12" i="8"/>
  <c r="D13" i="8"/>
  <c r="F13" i="8"/>
  <c r="G13" i="8"/>
  <c r="D14" i="8"/>
  <c r="F14" i="8"/>
  <c r="G14" i="8"/>
  <c r="D15" i="8"/>
  <c r="F15" i="8"/>
  <c r="G15" i="8"/>
  <c r="D16" i="8"/>
  <c r="E16" i="8"/>
  <c r="G16" i="8"/>
  <c r="D17" i="8"/>
  <c r="E17" i="8"/>
  <c r="F17" i="8"/>
  <c r="G17" i="8"/>
  <c r="D18" i="8"/>
  <c r="G18" i="8"/>
  <c r="F19" i="8"/>
  <c r="G19" i="8"/>
  <c r="D20" i="8"/>
  <c r="F20" i="8"/>
  <c r="G20" i="8"/>
  <c r="D21" i="8"/>
  <c r="F21" i="8"/>
  <c r="G21" i="8"/>
  <c r="D22" i="8"/>
  <c r="F22" i="8"/>
  <c r="G22" i="8"/>
  <c r="D23" i="8"/>
  <c r="F23" i="8"/>
  <c r="G23" i="8"/>
  <c r="D24" i="8"/>
  <c r="E24" i="8"/>
  <c r="G24" i="8"/>
  <c r="D25" i="8"/>
  <c r="E25" i="8"/>
  <c r="F25" i="8"/>
  <c r="G25" i="8"/>
  <c r="D26" i="8"/>
  <c r="G26" i="8"/>
  <c r="F27" i="8"/>
  <c r="G27" i="8"/>
  <c r="D28" i="8"/>
  <c r="F28" i="8"/>
  <c r="G28" i="8"/>
  <c r="D29" i="8"/>
  <c r="F29" i="8"/>
  <c r="G29" i="8"/>
  <c r="D30" i="8"/>
  <c r="F30" i="8"/>
  <c r="G30" i="8"/>
  <c r="D31" i="8"/>
  <c r="F31" i="8"/>
  <c r="G31" i="8"/>
  <c r="D32" i="8"/>
  <c r="G32" i="8"/>
  <c r="I33" i="8"/>
  <c r="C8" i="8"/>
  <c r="C13" i="8"/>
  <c r="C14" i="8"/>
  <c r="C16" i="8"/>
  <c r="C21" i="8"/>
  <c r="C22" i="8"/>
  <c r="C30" i="8"/>
  <c r="P33" i="1"/>
  <c r="N33" i="1"/>
  <c r="M33" i="1"/>
  <c r="J33" i="1"/>
  <c r="I33" i="1"/>
  <c r="H33" i="1"/>
  <c r="E33" i="1"/>
  <c r="G33" i="7"/>
  <c r="H33" i="7" s="1"/>
  <c r="F33" i="7"/>
  <c r="D33" i="7"/>
  <c r="C33" i="7"/>
  <c r="D33" i="1"/>
  <c r="D33" i="4"/>
  <c r="C33" i="6"/>
  <c r="C33" i="5"/>
  <c r="I33" i="4"/>
  <c r="H33" i="4"/>
  <c r="G33" i="4"/>
  <c r="C33" i="4"/>
  <c r="F33" i="4"/>
  <c r="F33" i="1"/>
  <c r="H15" i="2" l="1"/>
  <c r="H15" i="8" s="1"/>
  <c r="C15" i="8"/>
  <c r="C33" i="2"/>
  <c r="C33" i="8" s="1"/>
  <c r="C7" i="8"/>
  <c r="H7" i="2"/>
  <c r="H29" i="2"/>
  <c r="H29" i="8" s="1"/>
  <c r="C29" i="8"/>
  <c r="C24" i="8"/>
  <c r="H24" i="2"/>
  <c r="H24" i="8" s="1"/>
  <c r="C32" i="8"/>
  <c r="H27" i="2"/>
  <c r="H27" i="8" s="1"/>
  <c r="C27" i="8"/>
  <c r="C19" i="8"/>
  <c r="H19" i="2"/>
  <c r="H19" i="8" s="1"/>
  <c r="H8" i="2"/>
  <c r="H8" i="8" s="1"/>
  <c r="E8" i="8"/>
  <c r="C25" i="8"/>
  <c r="H25" i="2"/>
  <c r="H25" i="8" s="1"/>
  <c r="C17" i="8"/>
  <c r="H17" i="2"/>
  <c r="H17" i="8" s="1"/>
  <c r="C23" i="8"/>
  <c r="H23" i="2"/>
  <c r="H23" i="8" s="1"/>
  <c r="C9" i="8"/>
  <c r="H9" i="2"/>
  <c r="H9" i="8" s="1"/>
  <c r="H11" i="2"/>
  <c r="H11" i="8" s="1"/>
  <c r="C11" i="8"/>
  <c r="C31" i="8"/>
  <c r="H31" i="2"/>
  <c r="H31" i="8" s="1"/>
  <c r="H12" i="2"/>
  <c r="H12" i="8" s="1"/>
  <c r="G28" i="5"/>
  <c r="G20" i="5"/>
  <c r="G12" i="5"/>
  <c r="E30" i="2"/>
  <c r="E22" i="2"/>
  <c r="E14" i="2"/>
  <c r="C20" i="8"/>
  <c r="C12" i="8"/>
  <c r="E33" i="5"/>
  <c r="G33" i="5" s="1"/>
  <c r="E32" i="2"/>
  <c r="E32" i="8" s="1"/>
  <c r="C28" i="8"/>
  <c r="J33" i="4"/>
  <c r="G25" i="5"/>
  <c r="G17" i="5"/>
  <c r="G9" i="5"/>
  <c r="H26" i="2"/>
  <c r="H26" i="8" s="1"/>
  <c r="H18" i="2"/>
  <c r="H18" i="8" s="1"/>
  <c r="H10" i="2"/>
  <c r="H10" i="8" s="1"/>
  <c r="D27" i="8"/>
  <c r="F33" i="2"/>
  <c r="F33" i="8" s="1"/>
  <c r="E14" i="8" l="1"/>
  <c r="H14" i="2"/>
  <c r="H14" i="8" s="1"/>
  <c r="H7" i="8"/>
  <c r="E22" i="8"/>
  <c r="H22" i="2"/>
  <c r="H22" i="8" s="1"/>
  <c r="E30" i="8"/>
  <c r="H30" i="2"/>
  <c r="H30" i="8" s="1"/>
  <c r="H32" i="2"/>
  <c r="H32" i="8" s="1"/>
  <c r="E33" i="2"/>
  <c r="E33" i="8" s="1"/>
  <c r="H33" i="2" l="1"/>
  <c r="H33" i="8" s="1"/>
</calcChain>
</file>

<file path=xl/sharedStrings.xml><?xml version="1.0" encoding="utf-8"?>
<sst xmlns="http://schemas.openxmlformats.org/spreadsheetml/2006/main" count="388" uniqueCount="112">
  <si>
    <t>Datenquelle</t>
  </si>
  <si>
    <t>Einheit</t>
  </si>
  <si>
    <t>1'000 Franken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</si>
  <si>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</si>
  <si>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</si>
  <si>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</si>
  <si>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</si>
  <si>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</si>
  <si>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</si>
  <si>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</si>
  <si>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</si>
  <si>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</si>
  <si>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</si>
  <si>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</si>
  <si>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</si>
  <si>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</si>
  <si>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</si>
  <si>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</si>
  <si>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</si>
  <si>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</si>
  <si>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</si>
  <si>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</si>
  <si>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</si>
  <si>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</si>
  <si>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</si>
  <si>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</si>
  <si>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</si>
  <si>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</si>
  <si>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</si>
  <si>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</si>
  <si>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A</t>
  </si>
  <si>
    <t>B</t>
  </si>
  <si>
    <t>Spalte</t>
  </si>
  <si>
    <t>C</t>
  </si>
  <si>
    <t>Formel</t>
  </si>
  <si>
    <t>D</t>
  </si>
  <si>
    <t>E</t>
  </si>
  <si>
    <t>F</t>
  </si>
  <si>
    <t>Franken</t>
  </si>
  <si>
    <t>G</t>
  </si>
  <si>
    <t>Geschätzter massgebender Gewinn der juristischen Personen</t>
  </si>
  <si>
    <t>H</t>
  </si>
  <si>
    <t>I</t>
  </si>
  <si>
    <t>Anzahl Steuerpflichtige insgesamt</t>
  </si>
  <si>
    <t>ESTV; Statistik der direkten Bundessteuer</t>
  </si>
  <si>
    <t>Steuerbares Einkommen insgesamt</t>
  </si>
  <si>
    <t>DBG Art. 214 Abs. 2 und 3</t>
  </si>
  <si>
    <t>Massgebendes Mindesteinkommen pro Steuerpflichtigen</t>
  </si>
  <si>
    <t>Anzahl Steuerpflichtige mit steuerbarem Einkommen tiefer als das massgebende Mindesteinkommen</t>
  </si>
  <si>
    <t>Steuerebares Einkommen der Steuerpflichtigen mit steuerbarem Einkommen tiefer als das massgebende Mindesteinkommen</t>
  </si>
  <si>
    <t>Steuerebares Einkommen der Steuerpflichtigen mit steuerbarem Einkommen grösser oder gleich dem massgebenden Mindesteinkommen</t>
  </si>
  <si>
    <t>in 1'000 Franken</t>
  </si>
  <si>
    <t>Faktor Alpha</t>
  </si>
  <si>
    <t>EFV-Arbeitspapier "Die Wertsteigerung des Reinvermögens im Ressourcenpotenzial des neuen Finanzausgleichs"</t>
  </si>
  <si>
    <t>Geschätztes massgebendes Vermögen</t>
  </si>
  <si>
    <t>ESTV; Statistik der direkten Bundessteuer gemäss Detailspezifikation der ESTV vom 18. März 2003</t>
  </si>
  <si>
    <t>Geschätztes massgebendes quellenbesteuertes Einkommen</t>
  </si>
  <si>
    <t>Massgebendes Einkommen der natürlichen Personen</t>
  </si>
  <si>
    <t>ASG</t>
  </si>
  <si>
    <t>H =G - (C/1000* F)</t>
  </si>
  <si>
    <t>Massgebendes quellenbesteuertes Einkommen</t>
  </si>
  <si>
    <t>Massgebendes Vermögen</t>
  </si>
  <si>
    <t>Reinvermögen</t>
  </si>
  <si>
    <t>ESTV; Statistik NFA gemäss Detailspezifikation der ESTV vom 18. März 2003</t>
  </si>
  <si>
    <t>Ordentlich besteuerte Unternehmen</t>
  </si>
  <si>
    <t>Holdinggesellschaften</t>
  </si>
  <si>
    <t>Domizilgesellschaften</t>
  </si>
  <si>
    <t>Gemischte Gesellschaften</t>
  </si>
  <si>
    <t>Faktor Beta</t>
  </si>
  <si>
    <t>Provisorisch veranlagte Gesellschaften mit besonderem Steuerstatus</t>
  </si>
  <si>
    <t>Massgebender Gewinn der juristischen Personen</t>
  </si>
  <si>
    <t>Massgebende Steuerrepartitionen</t>
  </si>
  <si>
    <t>C = B * A</t>
  </si>
  <si>
    <t>ESTV; Statistik NFA gemäss Detailspezifikation der ESTV vom 18. März 2004</t>
  </si>
  <si>
    <t>Zu Gunsten
anderer
Kantone</t>
  </si>
  <si>
    <t>Erhalten von
anderen
Kantonen</t>
  </si>
  <si>
    <t>Saldo</t>
  </si>
  <si>
    <t>C=B-A</t>
  </si>
  <si>
    <t>ESTV</t>
  </si>
  <si>
    <t>Steueraufkommen DBSt (= Ablieferungen an die ESTV)</t>
  </si>
  <si>
    <t>Tabellen "Natürliche_Personen"; "Quellenbesteuerte_Einkommen"; "Juristische Personen"</t>
  </si>
  <si>
    <t>F=E/D</t>
  </si>
  <si>
    <t>G=F*C</t>
  </si>
  <si>
    <t>Gewinn aus der Schweiz</t>
  </si>
  <si>
    <t>Gewinn aus dem Ausland</t>
  </si>
  <si>
    <t>Massgebender Gewinn</t>
  </si>
  <si>
    <t>F=C+E*D</t>
  </si>
  <si>
    <t>J</t>
  </si>
  <si>
    <t>J=G+I*H</t>
  </si>
  <si>
    <t>K</t>
  </si>
  <si>
    <t>L</t>
  </si>
  <si>
    <t>M</t>
  </si>
  <si>
    <t>N</t>
  </si>
  <si>
    <t>O</t>
  </si>
  <si>
    <t>N=K+L*M</t>
  </si>
  <si>
    <t>O=A+B+F+J+N</t>
  </si>
  <si>
    <t>Massgebende Steuerbemessungs-grundlage DBSt</t>
  </si>
  <si>
    <t>Mittlere Wohnbevölkerung</t>
  </si>
  <si>
    <t>Franken pro Einwohner</t>
  </si>
  <si>
    <t>Massgebendes Vermögen in Prozent des massgebenden Einkommens</t>
  </si>
  <si>
    <t>Prozent</t>
  </si>
  <si>
    <t>Gewichtungs-faktor</t>
  </si>
  <si>
    <t>Anzahl Steuerpflichtige mit steuerbarem Einkommen höher als das massgebende Mindesteinkommen</t>
  </si>
  <si>
    <t>MP_Holding</t>
  </si>
  <si>
    <t>ASG Total</t>
  </si>
  <si>
    <t>Natürliche Personen 2000</t>
  </si>
  <si>
    <t>Quellenbesteuerte Einkommen 2000</t>
  </si>
  <si>
    <t>Vermögen 2000</t>
  </si>
  <si>
    <t>ASG 2000 pro Einwohner</t>
  </si>
  <si>
    <t>Juristische Personen 2000</t>
  </si>
  <si>
    <t>Steuerrepartitionen 2000</t>
  </si>
  <si>
    <t>ASG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</si>
</sst>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0.0%"/>
    <numFmt numFmtId="172" formatCode="#,##0.000"/>
    <numFmt numFmtId="174" formatCode="#,##0\ "/>
    <numFmt numFmtId="175" formatCode="0.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172" fontId="0" fillId="0" borderId="1" xfId="0" applyNumberFormat="1" applyBorder="1"/>
    <xf numFmtId="3" fontId="0" fillId="0" borderId="0" xfId="0" applyNumberFormat="1"/>
    <xf numFmtId="0" fontId="3" fillId="0" borderId="1" xfId="0" applyFont="1" applyBorder="1" applyAlignment="1">
      <alignment horizontal="left"/>
    </xf>
    <xf numFmtId="0" fontId="4" fillId="0" borderId="0" xfId="0" applyFont="1"/>
    <xf numFmtId="3" fontId="5" fillId="0" borderId="1" xfId="0" applyNumberFormat="1" applyFont="1" applyBorder="1"/>
    <xf numFmtId="1" fontId="0" fillId="0" borderId="0" xfId="0" applyNumberFormat="1"/>
    <xf numFmtId="1" fontId="1" fillId="0" borderId="0" xfId="0" applyNumberFormat="1" applyFont="1"/>
    <xf numFmtId="174" fontId="1" fillId="0" borderId="2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75" fontId="0" fillId="0" borderId="1" xfId="0" applyNumberFormat="1" applyBorder="1"/>
    <xf numFmtId="175" fontId="1" fillId="0" borderId="1" xfId="0" applyNumberFormat="1" applyFont="1" applyBorder="1"/>
    <xf numFmtId="170" fontId="0" fillId="0" borderId="1" xfId="0" applyNumberFormat="1" applyBorder="1"/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70" fontId="1" fillId="0" borderId="1" xfId="0" applyNumberFormat="1" applyFont="1" applyBorder="1"/>
    <xf numFmtId="170" fontId="0" fillId="0" borderId="0" xfId="0" applyNumberFormat="1"/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627C-BFA2-4799-AA99-A6C8625467BA}">
  <dimension ref="A1:L33"/>
  <sheetViews>
    <sheetView topLeftCell="A2" zoomScale="90" workbookViewId="0">
      <selection activeCell="C7" sqref="C7"/>
    </sheetView>
  </sheetViews>
  <sheetFormatPr baseColWidth="10" defaultRowHeight="12.5" x14ac:dyDescent="0.25"/>
  <cols>
    <col min="1" max="1" width="4.7265625" customWidth="1"/>
    <col min="2" max="2" width="21" customWidth="1"/>
    <col min="3" max="5" width="18.453125" customWidth="1"/>
    <col min="6" max="6" width="23.453125" customWidth="1"/>
    <col min="7" max="7" width="24" customWidth="1"/>
    <col min="8" max="8" width="22.26953125" customWidth="1"/>
    <col min="9" max="9" width="22.54296875" customWidth="1"/>
    <col min="10" max="10" width="20.7265625" customWidth="1"/>
  </cols>
  <sheetData>
    <row r="1" spans="1:12" ht="12.75" customHeight="1" x14ac:dyDescent="0.35">
      <c r="B1" s="15"/>
    </row>
    <row r="2" spans="1:12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  <c r="J2" s="4" t="s">
        <v>41</v>
      </c>
    </row>
    <row r="3" spans="1:12" ht="13" x14ac:dyDescent="0.3">
      <c r="A3" s="2"/>
      <c r="B3" s="3" t="s">
        <v>34</v>
      </c>
      <c r="C3" s="4"/>
      <c r="D3" s="4"/>
      <c r="E3" s="4"/>
      <c r="F3" s="4"/>
      <c r="G3" s="2"/>
      <c r="H3" s="2"/>
      <c r="I3" s="5"/>
      <c r="J3" s="5" t="s">
        <v>59</v>
      </c>
    </row>
    <row r="4" spans="1:12" ht="91.5" x14ac:dyDescent="0.35">
      <c r="A4" s="2"/>
      <c r="B4" s="27" t="s">
        <v>105</v>
      </c>
      <c r="C4" s="6" t="s">
        <v>43</v>
      </c>
      <c r="D4" s="6" t="s">
        <v>45</v>
      </c>
      <c r="E4" s="6" t="s">
        <v>47</v>
      </c>
      <c r="F4" s="6" t="s">
        <v>48</v>
      </c>
      <c r="G4" s="6" t="s">
        <v>49</v>
      </c>
      <c r="H4" s="6" t="s">
        <v>102</v>
      </c>
      <c r="I4" s="6" t="s">
        <v>50</v>
      </c>
      <c r="J4" s="6" t="s">
        <v>57</v>
      </c>
    </row>
    <row r="5" spans="1:12" ht="63" customHeight="1" x14ac:dyDescent="0.3">
      <c r="A5" s="2"/>
      <c r="B5" s="3" t="s">
        <v>0</v>
      </c>
      <c r="C5" s="7" t="s">
        <v>44</v>
      </c>
      <c r="D5" s="7" t="s">
        <v>44</v>
      </c>
      <c r="E5" s="7" t="s">
        <v>46</v>
      </c>
      <c r="F5" s="7" t="s">
        <v>44</v>
      </c>
      <c r="G5" s="7" t="s">
        <v>44</v>
      </c>
      <c r="H5" s="7" t="s">
        <v>44</v>
      </c>
      <c r="I5" s="7" t="s">
        <v>44</v>
      </c>
      <c r="J5" s="2"/>
    </row>
    <row r="6" spans="1:12" ht="15.75" customHeight="1" x14ac:dyDescent="0.3">
      <c r="A6" s="2"/>
      <c r="B6" s="3" t="s">
        <v>1</v>
      </c>
      <c r="C6" s="2"/>
      <c r="D6" s="2" t="s">
        <v>2</v>
      </c>
      <c r="E6" s="2" t="s">
        <v>38</v>
      </c>
      <c r="F6" s="2"/>
      <c r="G6" s="2" t="s">
        <v>2</v>
      </c>
      <c r="H6" s="2"/>
      <c r="I6" s="2" t="s">
        <v>2</v>
      </c>
      <c r="J6" s="2" t="s">
        <v>2</v>
      </c>
    </row>
    <row r="7" spans="1:12" x14ac:dyDescent="0.25">
      <c r="A7" s="2">
        <v>1</v>
      </c>
      <c r="B7" s="2" t="s">
        <v>3</v>
      </c>
      <c r="C7" s="8">
        <v>726023</v>
      </c>
      <c r="D7" s="8">
        <v>41186641.899999999</v>
      </c>
      <c r="E7" s="16">
        <v>27400</v>
      </c>
      <c r="F7" s="8">
        <v>213227</v>
      </c>
      <c r="G7" s="8">
        <v>2374536.9</v>
      </c>
      <c r="H7" s="8">
        <v>512796</v>
      </c>
      <c r="I7" s="8">
        <v>38812105</v>
      </c>
      <c r="J7" s="8">
        <f>I7-(E7/1000*H7)</f>
        <v>24761494.600000001</v>
      </c>
      <c r="L7" s="17"/>
    </row>
    <row r="8" spans="1:12" x14ac:dyDescent="0.25">
      <c r="A8" s="2">
        <v>2</v>
      </c>
      <c r="B8" s="2" t="s">
        <v>4</v>
      </c>
      <c r="C8" s="8">
        <v>570058</v>
      </c>
      <c r="D8" s="8">
        <v>23083717.300000001</v>
      </c>
      <c r="E8" s="16">
        <v>25100</v>
      </c>
      <c r="F8" s="8">
        <v>201509</v>
      </c>
      <c r="G8" s="8">
        <v>1908507.1</v>
      </c>
      <c r="H8" s="8">
        <v>368549</v>
      </c>
      <c r="I8" s="8">
        <v>21175210.199999999</v>
      </c>
      <c r="J8" s="8">
        <f t="shared" ref="J8:J32" si="0">I8-(E8/1000*H8)</f>
        <v>11924630.299999999</v>
      </c>
      <c r="L8" s="17"/>
    </row>
    <row r="9" spans="1:12" x14ac:dyDescent="0.25">
      <c r="A9" s="2">
        <v>3</v>
      </c>
      <c r="B9" s="2" t="s">
        <v>5</v>
      </c>
      <c r="C9" s="8">
        <v>193526</v>
      </c>
      <c r="D9" s="8">
        <v>8439542.8000000007</v>
      </c>
      <c r="E9" s="16">
        <v>25100</v>
      </c>
      <c r="F9" s="8">
        <v>60997</v>
      </c>
      <c r="G9" s="8">
        <v>606038</v>
      </c>
      <c r="H9" s="8">
        <v>132529</v>
      </c>
      <c r="I9" s="8">
        <v>7833504.8000000007</v>
      </c>
      <c r="J9" s="8">
        <f t="shared" si="0"/>
        <v>4507026.9000000004</v>
      </c>
      <c r="L9" s="17"/>
    </row>
    <row r="10" spans="1:12" x14ac:dyDescent="0.25">
      <c r="A10" s="2">
        <v>4</v>
      </c>
      <c r="B10" s="2" t="s">
        <v>6</v>
      </c>
      <c r="C10" s="8">
        <v>20331</v>
      </c>
      <c r="D10" s="8">
        <v>778959.8</v>
      </c>
      <c r="E10" s="16">
        <v>25100</v>
      </c>
      <c r="F10" s="8">
        <v>6806</v>
      </c>
      <c r="G10" s="8">
        <v>65979.100000000006</v>
      </c>
      <c r="H10" s="8">
        <v>13525</v>
      </c>
      <c r="I10" s="8">
        <v>712980.7</v>
      </c>
      <c r="J10" s="8">
        <f t="shared" si="0"/>
        <v>373503.19999999995</v>
      </c>
      <c r="L10" s="17"/>
    </row>
    <row r="11" spans="1:12" x14ac:dyDescent="0.25">
      <c r="A11" s="2">
        <v>5</v>
      </c>
      <c r="B11" s="2" t="s">
        <v>7</v>
      </c>
      <c r="C11" s="8">
        <v>73086</v>
      </c>
      <c r="D11" s="8">
        <v>4244697.8</v>
      </c>
      <c r="E11" s="16">
        <v>25100</v>
      </c>
      <c r="F11" s="8">
        <v>22933</v>
      </c>
      <c r="G11" s="8">
        <v>237163.1</v>
      </c>
      <c r="H11" s="8">
        <v>50153</v>
      </c>
      <c r="I11" s="8">
        <v>4007534.7</v>
      </c>
      <c r="J11" s="8">
        <f t="shared" si="0"/>
        <v>2748694.4000000004</v>
      </c>
      <c r="L11" s="17"/>
    </row>
    <row r="12" spans="1:12" x14ac:dyDescent="0.25">
      <c r="A12" s="2">
        <v>6</v>
      </c>
      <c r="B12" s="2" t="s">
        <v>8</v>
      </c>
      <c r="C12" s="8">
        <v>19198</v>
      </c>
      <c r="D12" s="8">
        <v>763402.7</v>
      </c>
      <c r="E12" s="16">
        <v>25100</v>
      </c>
      <c r="F12" s="8">
        <v>7143</v>
      </c>
      <c r="G12" s="8">
        <v>74945</v>
      </c>
      <c r="H12" s="8">
        <v>12055</v>
      </c>
      <c r="I12" s="8">
        <v>688457.7</v>
      </c>
      <c r="J12" s="8">
        <f t="shared" si="0"/>
        <v>385877.19999999995</v>
      </c>
      <c r="L12" s="17"/>
    </row>
    <row r="13" spans="1:12" x14ac:dyDescent="0.25">
      <c r="A13" s="2">
        <v>7</v>
      </c>
      <c r="B13" s="2" t="s">
        <v>9</v>
      </c>
      <c r="C13" s="8">
        <v>21960</v>
      </c>
      <c r="D13" s="8">
        <v>1219835.8</v>
      </c>
      <c r="E13" s="16">
        <v>25100</v>
      </c>
      <c r="F13" s="8">
        <v>6008</v>
      </c>
      <c r="G13" s="8">
        <v>64657.1</v>
      </c>
      <c r="H13" s="8">
        <v>15952</v>
      </c>
      <c r="I13" s="8">
        <v>1155178.7</v>
      </c>
      <c r="J13" s="8">
        <f t="shared" si="0"/>
        <v>754783.5</v>
      </c>
      <c r="L13" s="17"/>
    </row>
    <row r="14" spans="1:12" x14ac:dyDescent="0.25">
      <c r="A14" s="2">
        <v>8</v>
      </c>
      <c r="B14" s="2" t="s">
        <v>10</v>
      </c>
      <c r="C14" s="8">
        <v>21912</v>
      </c>
      <c r="D14" s="8">
        <v>912749.3</v>
      </c>
      <c r="E14" s="16">
        <v>25100</v>
      </c>
      <c r="F14" s="8">
        <v>6596</v>
      </c>
      <c r="G14" s="8">
        <v>74715.7</v>
      </c>
      <c r="H14" s="8">
        <v>15316</v>
      </c>
      <c r="I14" s="8">
        <v>838033.6</v>
      </c>
      <c r="J14" s="8">
        <f t="shared" si="0"/>
        <v>453601.99999999994</v>
      </c>
      <c r="L14" s="17"/>
    </row>
    <row r="15" spans="1:12" x14ac:dyDescent="0.25">
      <c r="A15" s="2">
        <v>9</v>
      </c>
      <c r="B15" s="2" t="s">
        <v>11</v>
      </c>
      <c r="C15" s="8">
        <v>57494</v>
      </c>
      <c r="D15" s="8">
        <v>3746220.1</v>
      </c>
      <c r="E15" s="16">
        <v>25100</v>
      </c>
      <c r="F15" s="8">
        <v>13930</v>
      </c>
      <c r="G15" s="8">
        <v>149901.29999999999</v>
      </c>
      <c r="H15" s="8">
        <v>43564</v>
      </c>
      <c r="I15" s="8">
        <v>3596318.8</v>
      </c>
      <c r="J15" s="8">
        <f t="shared" si="0"/>
        <v>2502862.3999999994</v>
      </c>
      <c r="L15" s="17"/>
    </row>
    <row r="16" spans="1:12" x14ac:dyDescent="0.25">
      <c r="A16" s="2">
        <v>10</v>
      </c>
      <c r="B16" s="2" t="s">
        <v>12</v>
      </c>
      <c r="C16" s="8">
        <v>127213</v>
      </c>
      <c r="D16" s="8">
        <v>5589482</v>
      </c>
      <c r="E16" s="16">
        <v>25100</v>
      </c>
      <c r="F16" s="8">
        <v>38901</v>
      </c>
      <c r="G16" s="8">
        <v>473918.9</v>
      </c>
      <c r="H16" s="8">
        <v>88312</v>
      </c>
      <c r="I16" s="8">
        <v>5115563.0999999996</v>
      </c>
      <c r="J16" s="8">
        <f t="shared" si="0"/>
        <v>2898931.8999999994</v>
      </c>
      <c r="L16" s="17"/>
    </row>
    <row r="17" spans="1:12" x14ac:dyDescent="0.25">
      <c r="A17" s="2">
        <v>11</v>
      </c>
      <c r="B17" s="2" t="s">
        <v>13</v>
      </c>
      <c r="C17" s="8">
        <v>143623</v>
      </c>
      <c r="D17" s="8">
        <v>6318955.2000000002</v>
      </c>
      <c r="E17" s="16">
        <v>25100</v>
      </c>
      <c r="F17" s="8">
        <v>42324</v>
      </c>
      <c r="G17" s="8">
        <v>440989</v>
      </c>
      <c r="H17" s="8">
        <v>101299</v>
      </c>
      <c r="I17" s="8">
        <v>5877966.2000000002</v>
      </c>
      <c r="J17" s="8">
        <f t="shared" si="0"/>
        <v>3335361.3</v>
      </c>
      <c r="L17" s="17"/>
    </row>
    <row r="18" spans="1:12" x14ac:dyDescent="0.25">
      <c r="A18" s="2">
        <v>12</v>
      </c>
      <c r="B18" s="2" t="s">
        <v>14</v>
      </c>
      <c r="C18" s="8">
        <v>118094</v>
      </c>
      <c r="D18" s="8">
        <v>6400551.2000000002</v>
      </c>
      <c r="E18" s="16">
        <v>27400</v>
      </c>
      <c r="F18" s="8">
        <v>36674</v>
      </c>
      <c r="G18" s="8">
        <v>429255.7</v>
      </c>
      <c r="H18" s="8">
        <v>81420</v>
      </c>
      <c r="I18" s="8">
        <v>5971295.5</v>
      </c>
      <c r="J18" s="8">
        <f t="shared" si="0"/>
        <v>3740387.5</v>
      </c>
      <c r="L18" s="17"/>
    </row>
    <row r="19" spans="1:12" x14ac:dyDescent="0.25">
      <c r="A19" s="2">
        <v>13</v>
      </c>
      <c r="B19" s="2" t="s">
        <v>15</v>
      </c>
      <c r="C19" s="8">
        <v>155181</v>
      </c>
      <c r="D19" s="8">
        <v>8332954.7000000002</v>
      </c>
      <c r="E19" s="16">
        <v>25100</v>
      </c>
      <c r="F19" s="8">
        <v>39713</v>
      </c>
      <c r="G19" s="8">
        <v>346276.2</v>
      </c>
      <c r="H19" s="8">
        <v>115468</v>
      </c>
      <c r="I19" s="8">
        <v>7986678.5</v>
      </c>
      <c r="J19" s="8">
        <f t="shared" si="0"/>
        <v>5088431.6999999993</v>
      </c>
      <c r="L19" s="17"/>
    </row>
    <row r="20" spans="1:12" x14ac:dyDescent="0.25">
      <c r="A20" s="2">
        <v>14</v>
      </c>
      <c r="B20" s="2" t="s">
        <v>16</v>
      </c>
      <c r="C20" s="8">
        <v>43615</v>
      </c>
      <c r="D20" s="8">
        <v>1918714.3</v>
      </c>
      <c r="E20" s="16">
        <v>25100</v>
      </c>
      <c r="F20" s="8">
        <v>12336</v>
      </c>
      <c r="G20" s="8">
        <v>122900</v>
      </c>
      <c r="H20" s="8">
        <v>31279</v>
      </c>
      <c r="I20" s="8">
        <v>1795814.3</v>
      </c>
      <c r="J20" s="8">
        <f t="shared" si="0"/>
        <v>1010711.4</v>
      </c>
      <c r="L20" s="17"/>
    </row>
    <row r="21" spans="1:12" x14ac:dyDescent="0.25">
      <c r="A21" s="2">
        <v>15</v>
      </c>
      <c r="B21" s="2" t="s">
        <v>17</v>
      </c>
      <c r="C21" s="8">
        <v>30970</v>
      </c>
      <c r="D21" s="8">
        <v>1395645</v>
      </c>
      <c r="E21" s="16">
        <v>25100</v>
      </c>
      <c r="F21" s="8">
        <v>10073</v>
      </c>
      <c r="G21" s="8">
        <v>97381.8</v>
      </c>
      <c r="H21" s="8">
        <v>20897</v>
      </c>
      <c r="I21" s="8">
        <v>1298263.2</v>
      </c>
      <c r="J21" s="8">
        <f t="shared" si="0"/>
        <v>773748.49999999988</v>
      </c>
      <c r="L21" s="17"/>
    </row>
    <row r="22" spans="1:12" x14ac:dyDescent="0.25">
      <c r="A22" s="2">
        <v>16</v>
      </c>
      <c r="B22" s="2" t="s">
        <v>18</v>
      </c>
      <c r="C22" s="8">
        <v>7945</v>
      </c>
      <c r="D22" s="8">
        <v>369108.9</v>
      </c>
      <c r="E22" s="16">
        <v>25100</v>
      </c>
      <c r="F22" s="8">
        <v>2539</v>
      </c>
      <c r="G22" s="8">
        <v>28848.2</v>
      </c>
      <c r="H22" s="8">
        <v>5406</v>
      </c>
      <c r="I22" s="8">
        <v>340260.7</v>
      </c>
      <c r="J22" s="8">
        <f t="shared" si="0"/>
        <v>204570.1</v>
      </c>
      <c r="L22" s="17"/>
    </row>
    <row r="23" spans="1:12" x14ac:dyDescent="0.25">
      <c r="A23" s="2">
        <v>17</v>
      </c>
      <c r="B23" s="2" t="s">
        <v>19</v>
      </c>
      <c r="C23" s="8">
        <v>258116</v>
      </c>
      <c r="D23" s="8">
        <v>11020216.4</v>
      </c>
      <c r="E23" s="16">
        <v>25100</v>
      </c>
      <c r="F23" s="8">
        <v>83735</v>
      </c>
      <c r="G23" s="8">
        <v>813513.4</v>
      </c>
      <c r="H23" s="8">
        <v>174381</v>
      </c>
      <c r="I23" s="8">
        <v>10206703</v>
      </c>
      <c r="J23" s="8">
        <f t="shared" si="0"/>
        <v>5829739.8999999994</v>
      </c>
      <c r="L23" s="17"/>
    </row>
    <row r="24" spans="1:12" x14ac:dyDescent="0.25">
      <c r="A24" s="2">
        <v>18</v>
      </c>
      <c r="B24" s="2" t="s">
        <v>20</v>
      </c>
      <c r="C24" s="8">
        <v>130521</v>
      </c>
      <c r="D24" s="8">
        <v>4978980.7</v>
      </c>
      <c r="E24" s="16">
        <v>25100</v>
      </c>
      <c r="F24" s="8">
        <v>55235</v>
      </c>
      <c r="G24" s="8">
        <v>437884.1</v>
      </c>
      <c r="H24" s="8">
        <v>75286</v>
      </c>
      <c r="I24" s="8">
        <v>4541096.5999999996</v>
      </c>
      <c r="J24" s="8">
        <f t="shared" si="0"/>
        <v>2651417.9999999995</v>
      </c>
      <c r="L24" s="17"/>
    </row>
    <row r="25" spans="1:12" x14ac:dyDescent="0.25">
      <c r="A25" s="2">
        <v>19</v>
      </c>
      <c r="B25" s="2" t="s">
        <v>21</v>
      </c>
      <c r="C25" s="8">
        <v>308733</v>
      </c>
      <c r="D25" s="8">
        <v>14766998</v>
      </c>
      <c r="E25" s="16">
        <v>25100</v>
      </c>
      <c r="F25" s="8">
        <v>80228</v>
      </c>
      <c r="G25" s="8">
        <v>775938.2</v>
      </c>
      <c r="H25" s="8">
        <v>228505</v>
      </c>
      <c r="I25" s="8">
        <v>13991059.800000001</v>
      </c>
      <c r="J25" s="8">
        <f t="shared" si="0"/>
        <v>8255584.3000000007</v>
      </c>
      <c r="L25" s="17"/>
    </row>
    <row r="26" spans="1:12" x14ac:dyDescent="0.25">
      <c r="A26" s="2">
        <v>20</v>
      </c>
      <c r="B26" s="2" t="s">
        <v>22</v>
      </c>
      <c r="C26" s="8">
        <v>122793</v>
      </c>
      <c r="D26" s="8">
        <v>5728166.7999999998</v>
      </c>
      <c r="E26" s="16">
        <v>27400</v>
      </c>
      <c r="F26" s="8">
        <v>39982</v>
      </c>
      <c r="G26" s="8">
        <v>489191.9</v>
      </c>
      <c r="H26" s="8">
        <v>82811</v>
      </c>
      <c r="I26" s="8">
        <v>5238974.9000000004</v>
      </c>
      <c r="J26" s="8">
        <f t="shared" si="0"/>
        <v>2969953.5000000005</v>
      </c>
      <c r="L26" s="17"/>
    </row>
    <row r="27" spans="1:12" x14ac:dyDescent="0.25">
      <c r="A27" s="2">
        <v>21</v>
      </c>
      <c r="B27" s="2" t="s">
        <v>23</v>
      </c>
      <c r="C27" s="8">
        <v>188888</v>
      </c>
      <c r="D27" s="8">
        <v>7827616.2000000002</v>
      </c>
      <c r="E27" s="16">
        <v>25100</v>
      </c>
      <c r="F27" s="8">
        <v>69454</v>
      </c>
      <c r="G27" s="8">
        <v>504267</v>
      </c>
      <c r="H27" s="8">
        <v>119434</v>
      </c>
      <c r="I27" s="8">
        <v>7323349.2000000002</v>
      </c>
      <c r="J27" s="8">
        <f t="shared" si="0"/>
        <v>4325555.8</v>
      </c>
      <c r="L27" s="17"/>
    </row>
    <row r="28" spans="1:12" x14ac:dyDescent="0.25">
      <c r="A28" s="2">
        <v>22</v>
      </c>
      <c r="B28" s="2" t="s">
        <v>24</v>
      </c>
      <c r="C28" s="8">
        <v>371463</v>
      </c>
      <c r="D28" s="8">
        <v>17920473.100000001</v>
      </c>
      <c r="E28" s="16">
        <v>25100</v>
      </c>
      <c r="F28" s="8">
        <v>119997</v>
      </c>
      <c r="G28" s="8">
        <v>786909.8</v>
      </c>
      <c r="H28" s="8">
        <v>251466</v>
      </c>
      <c r="I28" s="8">
        <v>17133563.300000001</v>
      </c>
      <c r="J28" s="8">
        <f t="shared" si="0"/>
        <v>10821766.699999999</v>
      </c>
      <c r="L28" s="17"/>
    </row>
    <row r="29" spans="1:12" x14ac:dyDescent="0.25">
      <c r="A29" s="2">
        <v>23</v>
      </c>
      <c r="B29" s="2" t="s">
        <v>25</v>
      </c>
      <c r="C29" s="8">
        <v>189658</v>
      </c>
      <c r="D29" s="8">
        <v>6589384.4000000004</v>
      </c>
      <c r="E29" s="16">
        <v>25100</v>
      </c>
      <c r="F29" s="8">
        <v>82826</v>
      </c>
      <c r="G29" s="8">
        <v>658567.69999999995</v>
      </c>
      <c r="H29" s="8">
        <v>106832</v>
      </c>
      <c r="I29" s="8">
        <v>5930816.7000000002</v>
      </c>
      <c r="J29" s="8">
        <f t="shared" si="0"/>
        <v>3249333.5</v>
      </c>
      <c r="L29" s="17"/>
    </row>
    <row r="30" spans="1:12" x14ac:dyDescent="0.25">
      <c r="A30" s="2">
        <v>24</v>
      </c>
      <c r="B30" s="2" t="s">
        <v>26</v>
      </c>
      <c r="C30" s="8">
        <v>96186</v>
      </c>
      <c r="D30" s="8">
        <v>4328201.9000000004</v>
      </c>
      <c r="E30" s="16">
        <v>25100</v>
      </c>
      <c r="F30" s="8">
        <v>28854</v>
      </c>
      <c r="G30" s="8">
        <v>333433</v>
      </c>
      <c r="H30" s="8">
        <v>67332</v>
      </c>
      <c r="I30" s="8">
        <v>3994768.9</v>
      </c>
      <c r="J30" s="8">
        <f t="shared" si="0"/>
        <v>2304735.6999999997</v>
      </c>
      <c r="L30" s="17"/>
    </row>
    <row r="31" spans="1:12" x14ac:dyDescent="0.25">
      <c r="A31" s="2">
        <v>25</v>
      </c>
      <c r="B31" s="2" t="s">
        <v>27</v>
      </c>
      <c r="C31" s="8">
        <v>225506</v>
      </c>
      <c r="D31" s="8">
        <v>11863114.9</v>
      </c>
      <c r="E31" s="16">
        <v>25100</v>
      </c>
      <c r="F31" s="8">
        <v>85955</v>
      </c>
      <c r="G31" s="8">
        <v>296294.5</v>
      </c>
      <c r="H31" s="8">
        <v>139551</v>
      </c>
      <c r="I31" s="8">
        <v>11566820.4</v>
      </c>
      <c r="J31" s="8">
        <f t="shared" si="0"/>
        <v>8064090.3000000007</v>
      </c>
      <c r="L31" s="17"/>
    </row>
    <row r="32" spans="1:12" x14ac:dyDescent="0.25">
      <c r="A32" s="2">
        <v>26</v>
      </c>
      <c r="B32" s="2" t="s">
        <v>28</v>
      </c>
      <c r="C32" s="8">
        <v>40120</v>
      </c>
      <c r="D32" s="8">
        <v>1547281.9</v>
      </c>
      <c r="E32" s="16">
        <v>25100</v>
      </c>
      <c r="F32" s="8">
        <v>13886</v>
      </c>
      <c r="G32" s="8">
        <v>140407.70000000001</v>
      </c>
      <c r="H32" s="8">
        <v>26234</v>
      </c>
      <c r="I32" s="8">
        <v>1406874.2</v>
      </c>
      <c r="J32" s="8">
        <f t="shared" si="0"/>
        <v>748400.79999999993</v>
      </c>
      <c r="L32" s="17"/>
    </row>
    <row r="33" spans="1:12" s="1" customFormat="1" ht="13" x14ac:dyDescent="0.3">
      <c r="A33" s="11"/>
      <c r="B33" s="9" t="s">
        <v>29</v>
      </c>
      <c r="C33" s="10">
        <f>SUM(C7:C32)</f>
        <v>4262213</v>
      </c>
      <c r="D33" s="10">
        <f>SUM(D7:D32)</f>
        <v>201271613.10000002</v>
      </c>
      <c r="E33" s="10"/>
      <c r="F33" s="10">
        <f>SUM(F7:F32)</f>
        <v>1381861</v>
      </c>
      <c r="G33" s="10">
        <f>SUM(G7:G32)</f>
        <v>12732420.399999999</v>
      </c>
      <c r="H33" s="10">
        <f>SUM(H7:H32)</f>
        <v>2880352</v>
      </c>
      <c r="I33" s="10">
        <f>SUM(I7:I32)</f>
        <v>188539192.69999999</v>
      </c>
      <c r="J33" s="10">
        <f>SUM(J7:J32)</f>
        <v>114685195.39999999</v>
      </c>
      <c r="L33" s="18"/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FE7E-C17A-4B2D-9996-488630130086}">
  <dimension ref="A2:H33"/>
  <sheetViews>
    <sheetView workbookViewId="0">
      <selection activeCell="C7" sqref="C7:C32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54296875" customWidth="1"/>
  </cols>
  <sheetData>
    <row r="2" spans="1:8" ht="13" x14ac:dyDescent="0.3">
      <c r="A2" s="2"/>
      <c r="B2" s="3" t="s">
        <v>32</v>
      </c>
      <c r="C2" s="4" t="s">
        <v>30</v>
      </c>
    </row>
    <row r="3" spans="1:8" ht="13" x14ac:dyDescent="0.3">
      <c r="A3" s="2"/>
      <c r="B3" s="3" t="s">
        <v>34</v>
      </c>
      <c r="C3" s="5"/>
    </row>
    <row r="4" spans="1:8" ht="70.5" customHeight="1" x14ac:dyDescent="0.35">
      <c r="A4" s="2"/>
      <c r="B4" s="27" t="s">
        <v>106</v>
      </c>
      <c r="C4" s="6" t="s">
        <v>60</v>
      </c>
      <c r="H4" s="1"/>
    </row>
    <row r="5" spans="1:8" ht="66.75" customHeight="1" x14ac:dyDescent="0.3">
      <c r="A5" s="2"/>
      <c r="B5" s="3" t="s">
        <v>0</v>
      </c>
      <c r="C5" s="7" t="s">
        <v>63</v>
      </c>
    </row>
    <row r="6" spans="1:8" ht="15.75" customHeight="1" x14ac:dyDescent="0.3">
      <c r="A6" s="2"/>
      <c r="B6" s="3" t="s">
        <v>1</v>
      </c>
      <c r="C6" s="2" t="s">
        <v>51</v>
      </c>
    </row>
    <row r="7" spans="1:8" x14ac:dyDescent="0.25">
      <c r="A7" s="2">
        <v>1</v>
      </c>
      <c r="B7" s="2" t="s">
        <v>3</v>
      </c>
      <c r="C7" s="8">
        <v>758931.78872289974</v>
      </c>
    </row>
    <row r="8" spans="1:8" x14ac:dyDescent="0.25">
      <c r="A8" s="2">
        <v>2</v>
      </c>
      <c r="B8" s="2" t="s">
        <v>4</v>
      </c>
      <c r="C8" s="8">
        <v>443564.55830375646</v>
      </c>
    </row>
    <row r="9" spans="1:8" x14ac:dyDescent="0.25">
      <c r="A9" s="2">
        <v>3</v>
      </c>
      <c r="B9" s="2" t="s">
        <v>5</v>
      </c>
      <c r="C9" s="8">
        <v>210601.89531478329</v>
      </c>
    </row>
    <row r="10" spans="1:8" x14ac:dyDescent="0.25">
      <c r="A10" s="2">
        <v>4</v>
      </c>
      <c r="B10" s="2" t="s">
        <v>6</v>
      </c>
      <c r="C10" s="8">
        <v>16100.089140399059</v>
      </c>
    </row>
    <row r="11" spans="1:8" x14ac:dyDescent="0.25">
      <c r="A11" s="2">
        <v>5</v>
      </c>
      <c r="B11" s="2" t="s">
        <v>7</v>
      </c>
      <c r="C11" s="8">
        <v>45397.637038511755</v>
      </c>
    </row>
    <row r="12" spans="1:8" x14ac:dyDescent="0.25">
      <c r="A12" s="2">
        <v>6</v>
      </c>
      <c r="B12" s="2" t="s">
        <v>8</v>
      </c>
      <c r="C12" s="8">
        <v>19241.580604544528</v>
      </c>
    </row>
    <row r="13" spans="1:8" x14ac:dyDescent="0.25">
      <c r="A13" s="2">
        <v>7</v>
      </c>
      <c r="B13" s="2" t="s">
        <v>9</v>
      </c>
      <c r="C13" s="8">
        <v>11687.510157990897</v>
      </c>
    </row>
    <row r="14" spans="1:8" x14ac:dyDescent="0.25">
      <c r="A14" s="2">
        <v>8</v>
      </c>
      <c r="B14" s="2" t="s">
        <v>10</v>
      </c>
      <c r="C14" s="8">
        <v>20721.442959297383</v>
      </c>
    </row>
    <row r="15" spans="1:8" x14ac:dyDescent="0.25">
      <c r="A15" s="2">
        <v>9</v>
      </c>
      <c r="B15" s="2" t="s">
        <v>11</v>
      </c>
      <c r="C15" s="8">
        <v>55376.933134973711</v>
      </c>
    </row>
    <row r="16" spans="1:8" x14ac:dyDescent="0.25">
      <c r="A16" s="2">
        <v>10</v>
      </c>
      <c r="B16" s="2" t="s">
        <v>12</v>
      </c>
      <c r="C16" s="8">
        <v>136124.02236735527</v>
      </c>
    </row>
    <row r="17" spans="1:3" x14ac:dyDescent="0.25">
      <c r="A17" s="2">
        <v>11</v>
      </c>
      <c r="B17" s="2" t="s">
        <v>13</v>
      </c>
      <c r="C17" s="8">
        <v>107509.12502731477</v>
      </c>
    </row>
    <row r="18" spans="1:3" x14ac:dyDescent="0.25">
      <c r="A18" s="2">
        <v>12</v>
      </c>
      <c r="B18" s="2" t="s">
        <v>14</v>
      </c>
      <c r="C18" s="8">
        <v>517599.85474400898</v>
      </c>
    </row>
    <row r="19" spans="1:3" x14ac:dyDescent="0.25">
      <c r="A19" s="2">
        <v>13</v>
      </c>
      <c r="B19" s="2" t="s">
        <v>15</v>
      </c>
      <c r="C19" s="8">
        <v>254541.926264649</v>
      </c>
    </row>
    <row r="20" spans="1:3" x14ac:dyDescent="0.25">
      <c r="A20" s="2">
        <v>14</v>
      </c>
      <c r="B20" s="2" t="s">
        <v>16</v>
      </c>
      <c r="C20" s="8">
        <v>70291.404162941908</v>
      </c>
    </row>
    <row r="21" spans="1:3" x14ac:dyDescent="0.25">
      <c r="A21" s="2">
        <v>15</v>
      </c>
      <c r="B21" s="2" t="s">
        <v>17</v>
      </c>
      <c r="C21" s="8">
        <v>24579.730442332795</v>
      </c>
    </row>
    <row r="22" spans="1:3" x14ac:dyDescent="0.25">
      <c r="A22" s="2">
        <v>16</v>
      </c>
      <c r="B22" s="2" t="s">
        <v>18</v>
      </c>
      <c r="C22" s="8">
        <v>7823.8815946729856</v>
      </c>
    </row>
    <row r="23" spans="1:3" x14ac:dyDescent="0.25">
      <c r="A23" s="2">
        <v>17</v>
      </c>
      <c r="B23" s="2" t="s">
        <v>19</v>
      </c>
      <c r="C23" s="8">
        <v>298779.68348105607</v>
      </c>
    </row>
    <row r="24" spans="1:3" x14ac:dyDescent="0.25">
      <c r="A24" s="2">
        <v>18</v>
      </c>
      <c r="B24" s="2" t="s">
        <v>20</v>
      </c>
      <c r="C24" s="8">
        <v>221951.62666480616</v>
      </c>
    </row>
    <row r="25" spans="1:3" x14ac:dyDescent="0.25">
      <c r="A25" s="2">
        <v>19</v>
      </c>
      <c r="B25" s="2" t="s">
        <v>21</v>
      </c>
      <c r="C25" s="8">
        <v>431047.4316397729</v>
      </c>
    </row>
    <row r="26" spans="1:3" x14ac:dyDescent="0.25">
      <c r="A26" s="2">
        <v>20</v>
      </c>
      <c r="B26" s="2" t="s">
        <v>22</v>
      </c>
      <c r="C26" s="8">
        <v>146075.06019425669</v>
      </c>
    </row>
    <row r="27" spans="1:3" x14ac:dyDescent="0.25">
      <c r="A27" s="2">
        <v>21</v>
      </c>
      <c r="B27" s="2" t="s">
        <v>23</v>
      </c>
      <c r="C27" s="8">
        <v>586502.46462678886</v>
      </c>
    </row>
    <row r="28" spans="1:3" x14ac:dyDescent="0.25">
      <c r="A28" s="2">
        <v>22</v>
      </c>
      <c r="B28" s="2" t="s">
        <v>24</v>
      </c>
      <c r="C28" s="8">
        <v>548148.84276738856</v>
      </c>
    </row>
    <row r="29" spans="1:3" x14ac:dyDescent="0.25">
      <c r="A29" s="2">
        <v>23</v>
      </c>
      <c r="B29" s="2" t="s">
        <v>25</v>
      </c>
      <c r="C29" s="8">
        <v>188305.15117499945</v>
      </c>
    </row>
    <row r="30" spans="1:3" x14ac:dyDescent="0.25">
      <c r="A30" s="2">
        <v>24</v>
      </c>
      <c r="B30" s="2" t="s">
        <v>26</v>
      </c>
      <c r="C30" s="8">
        <v>127386.20857283425</v>
      </c>
    </row>
    <row r="31" spans="1:3" x14ac:dyDescent="0.25">
      <c r="A31" s="2">
        <v>25</v>
      </c>
      <c r="B31" s="2" t="s">
        <v>27</v>
      </c>
      <c r="C31" s="8">
        <v>1068578.7931343517</v>
      </c>
    </row>
    <row r="32" spans="1:3" x14ac:dyDescent="0.25">
      <c r="A32" s="2">
        <v>26</v>
      </c>
      <c r="B32" s="2" t="s">
        <v>28</v>
      </c>
      <c r="C32" s="8">
        <v>53171.76210076538</v>
      </c>
    </row>
    <row r="33" spans="1:3" s="1" customFormat="1" ht="13" x14ac:dyDescent="0.3">
      <c r="A33" s="11"/>
      <c r="B33" s="9" t="s">
        <v>29</v>
      </c>
      <c r="C33" s="10">
        <f>SUM(C7:C32)</f>
        <v>6370040.4043374527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0D0F-FB70-4602-92BC-54EE444FD018}">
  <dimension ref="A2:H33"/>
  <sheetViews>
    <sheetView workbookViewId="0">
      <selection activeCell="G18" sqref="G18"/>
    </sheetView>
  </sheetViews>
  <sheetFormatPr baseColWidth="10" defaultRowHeight="12.5" x14ac:dyDescent="0.25"/>
  <cols>
    <col min="1" max="1" width="4.7265625" customWidth="1"/>
    <col min="2" max="2" width="21" customWidth="1"/>
    <col min="3" max="3" width="20.453125" customWidth="1"/>
    <col min="4" max="4" width="19.26953125" customWidth="1"/>
    <col min="5" max="5" width="24" customWidth="1"/>
    <col min="6" max="6" width="2.453125" customWidth="1"/>
    <col min="7" max="7" width="26" customWidth="1"/>
  </cols>
  <sheetData>
    <row r="2" spans="1:8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G2" s="2"/>
    </row>
    <row r="3" spans="1:8" ht="13" x14ac:dyDescent="0.3">
      <c r="A3" s="2"/>
      <c r="B3" s="3" t="s">
        <v>34</v>
      </c>
      <c r="C3" s="5"/>
      <c r="D3" s="4"/>
      <c r="E3" s="5" t="s">
        <v>72</v>
      </c>
      <c r="G3" s="2"/>
    </row>
    <row r="4" spans="1:8" ht="39.5" x14ac:dyDescent="0.35">
      <c r="A4" s="2"/>
      <c r="B4" s="27" t="s">
        <v>107</v>
      </c>
      <c r="C4" s="6" t="s">
        <v>62</v>
      </c>
      <c r="D4" s="6" t="s">
        <v>52</v>
      </c>
      <c r="E4" s="6" t="s">
        <v>61</v>
      </c>
      <c r="G4" s="6" t="s">
        <v>99</v>
      </c>
      <c r="H4" s="1"/>
    </row>
    <row r="5" spans="1:8" ht="91.5" customHeight="1" x14ac:dyDescent="0.3">
      <c r="A5" s="2"/>
      <c r="B5" s="3" t="s">
        <v>0</v>
      </c>
      <c r="C5" s="7" t="s">
        <v>63</v>
      </c>
      <c r="D5" s="7" t="s">
        <v>53</v>
      </c>
      <c r="E5" s="7"/>
      <c r="G5" s="2"/>
    </row>
    <row r="6" spans="1:8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G6" s="2" t="s">
        <v>100</v>
      </c>
    </row>
    <row r="7" spans="1:8" x14ac:dyDescent="0.25">
      <c r="A7" s="2">
        <v>1</v>
      </c>
      <c r="B7" s="2" t="s">
        <v>3</v>
      </c>
      <c r="C7" s="8">
        <v>275508839.92684829</v>
      </c>
      <c r="D7" s="12">
        <v>1.2180946099624954E-2</v>
      </c>
      <c r="E7" s="8">
        <f>C7*D7</f>
        <v>3355958.3291191384</v>
      </c>
      <c r="G7" s="26">
        <f>E7/Natürliche_Personen!J7</f>
        <v>0.13553133134052167</v>
      </c>
    </row>
    <row r="8" spans="1:8" x14ac:dyDescent="0.25">
      <c r="A8" s="2">
        <v>2</v>
      </c>
      <c r="B8" s="2" t="s">
        <v>4</v>
      </c>
      <c r="C8" s="8">
        <v>107437129.3002405</v>
      </c>
      <c r="D8" s="12">
        <v>1.2180946099624954E-2</v>
      </c>
      <c r="E8" s="8">
        <f t="shared" ref="E8:E32" si="0">C8*D8</f>
        <v>1308685.8811046665</v>
      </c>
      <c r="G8" s="26">
        <f>E8/Natürliche_Personen!J8</f>
        <v>0.10974645319651265</v>
      </c>
    </row>
    <row r="9" spans="1:8" x14ac:dyDescent="0.25">
      <c r="A9" s="2">
        <v>3</v>
      </c>
      <c r="B9" s="2" t="s">
        <v>5</v>
      </c>
      <c r="C9" s="8">
        <v>32434016.753152221</v>
      </c>
      <c r="D9" s="12">
        <v>1.2180946099624954E-2</v>
      </c>
      <c r="E9" s="8">
        <f t="shared" si="0"/>
        <v>395077.00986447994</v>
      </c>
      <c r="G9" s="26">
        <f>E9/Natürliche_Personen!J9</f>
        <v>8.7658010176171766E-2</v>
      </c>
    </row>
    <row r="10" spans="1:8" x14ac:dyDescent="0.25">
      <c r="A10" s="2">
        <v>4</v>
      </c>
      <c r="B10" s="2" t="s">
        <v>6</v>
      </c>
      <c r="C10" s="8">
        <v>3290469.0811027926</v>
      </c>
      <c r="D10" s="12">
        <v>1.2180946099624954E-2</v>
      </c>
      <c r="E10" s="8">
        <f t="shared" si="0"/>
        <v>40081.026519395571</v>
      </c>
      <c r="G10" s="26">
        <f>E10/Natürliche_Personen!J10</f>
        <v>0.10731106592766963</v>
      </c>
    </row>
    <row r="11" spans="1:8" x14ac:dyDescent="0.25">
      <c r="A11" s="2">
        <v>5</v>
      </c>
      <c r="B11" s="2" t="s">
        <v>7</v>
      </c>
      <c r="C11" s="8">
        <v>23763599.682736743</v>
      </c>
      <c r="D11" s="12">
        <v>1.2180946099624954E-2</v>
      </c>
      <c r="E11" s="8">
        <f t="shared" si="0"/>
        <v>289463.12686848093</v>
      </c>
      <c r="G11" s="26">
        <f>E11/Natürliche_Personen!J11</f>
        <v>0.10530931589502307</v>
      </c>
    </row>
    <row r="12" spans="1:8" x14ac:dyDescent="0.25">
      <c r="A12" s="2">
        <v>6</v>
      </c>
      <c r="B12" s="2" t="s">
        <v>8</v>
      </c>
      <c r="C12" s="8">
        <v>3536843.1598822083</v>
      </c>
      <c r="D12" s="12">
        <v>1.2180946099624954E-2</v>
      </c>
      <c r="E12" s="8">
        <f t="shared" si="0"/>
        <v>43082.09589335238</v>
      </c>
      <c r="G12" s="26">
        <f>E12/Natürliche_Personen!J12</f>
        <v>0.11164716623151714</v>
      </c>
    </row>
    <row r="13" spans="1:8" x14ac:dyDescent="0.25">
      <c r="A13" s="2">
        <v>7</v>
      </c>
      <c r="B13" s="2" t="s">
        <v>9</v>
      </c>
      <c r="C13" s="8">
        <v>12082368.014833665</v>
      </c>
      <c r="D13" s="12">
        <v>1.2180946099624954E-2</v>
      </c>
      <c r="E13" s="8">
        <f t="shared" si="0"/>
        <v>147174.67354452141</v>
      </c>
      <c r="G13" s="26">
        <f>E13/Natürliche_Personen!J13</f>
        <v>0.19498925658088898</v>
      </c>
    </row>
    <row r="14" spans="1:8" x14ac:dyDescent="0.25">
      <c r="A14" s="2">
        <v>8</v>
      </c>
      <c r="B14" s="2" t="s">
        <v>10</v>
      </c>
      <c r="C14" s="8">
        <v>4496901.8368262472</v>
      </c>
      <c r="D14" s="12">
        <v>1.2180946099624954E-2</v>
      </c>
      <c r="E14" s="8">
        <f t="shared" si="0"/>
        <v>54776.518889684965</v>
      </c>
      <c r="G14" s="26">
        <f>E14/Natürliche_Personen!J14</f>
        <v>0.12075898891469829</v>
      </c>
    </row>
    <row r="15" spans="1:8" x14ac:dyDescent="0.25">
      <c r="A15" s="2">
        <v>9</v>
      </c>
      <c r="B15" s="2" t="s">
        <v>11</v>
      </c>
      <c r="C15" s="8">
        <v>24302395.194281593</v>
      </c>
      <c r="D15" s="12">
        <v>1.2180946099624954E-2</v>
      </c>
      <c r="E15" s="8">
        <f t="shared" si="0"/>
        <v>296026.1659533286</v>
      </c>
      <c r="G15" s="26">
        <f>E15/Natürliche_Personen!J15</f>
        <v>0.11827504618445212</v>
      </c>
    </row>
    <row r="16" spans="1:8" x14ac:dyDescent="0.25">
      <c r="A16" s="2">
        <v>10</v>
      </c>
      <c r="B16" s="2" t="s">
        <v>12</v>
      </c>
      <c r="C16" s="8">
        <v>19311982.463487133</v>
      </c>
      <c r="D16" s="12">
        <v>1.2180946099624954E-2</v>
      </c>
      <c r="E16" s="8">
        <f t="shared" si="0"/>
        <v>235238.21746463911</v>
      </c>
      <c r="G16" s="26">
        <f>E16/Natürliche_Personen!J16</f>
        <v>8.114651381242835E-2</v>
      </c>
    </row>
    <row r="17" spans="1:7" x14ac:dyDescent="0.25">
      <c r="A17" s="2">
        <v>11</v>
      </c>
      <c r="B17" s="2" t="s">
        <v>13</v>
      </c>
      <c r="C17" s="8">
        <v>25468177.679240286</v>
      </c>
      <c r="D17" s="12">
        <v>1.2180946099624954E-2</v>
      </c>
      <c r="E17" s="8">
        <f t="shared" si="0"/>
        <v>310226.49956649728</v>
      </c>
      <c r="G17" s="26">
        <f>E17/Natürliche_Personen!J17</f>
        <v>9.3011362687004037E-2</v>
      </c>
    </row>
    <row r="18" spans="1:7" x14ac:dyDescent="0.25">
      <c r="A18" s="2">
        <v>12</v>
      </c>
      <c r="B18" s="2" t="s">
        <v>14</v>
      </c>
      <c r="C18" s="8">
        <v>25594126.972290069</v>
      </c>
      <c r="D18" s="12">
        <v>1.2180946099624954E-2</v>
      </c>
      <c r="E18" s="8">
        <f t="shared" si="0"/>
        <v>311760.68111642252</v>
      </c>
      <c r="G18" s="26">
        <f>E18/Natürliche_Personen!J18</f>
        <v>8.3349835041535814E-2</v>
      </c>
    </row>
    <row r="19" spans="1:7" x14ac:dyDescent="0.25">
      <c r="A19" s="2">
        <v>13</v>
      </c>
      <c r="B19" s="2" t="s">
        <v>15</v>
      </c>
      <c r="C19" s="8">
        <v>38305096.944441594</v>
      </c>
      <c r="D19" s="12">
        <v>1.2180946099624954E-2</v>
      </c>
      <c r="E19" s="8">
        <f t="shared" si="0"/>
        <v>466592.32122115156</v>
      </c>
      <c r="G19" s="26">
        <f>E19/Natürliche_Personen!J19</f>
        <v>9.1696685487819687E-2</v>
      </c>
    </row>
    <row r="20" spans="1:7" x14ac:dyDescent="0.25">
      <c r="A20" s="2">
        <v>14</v>
      </c>
      <c r="B20" s="2" t="s">
        <v>16</v>
      </c>
      <c r="C20" s="8">
        <v>8877932.9268930443</v>
      </c>
      <c r="D20" s="12">
        <v>1.2180946099624954E-2</v>
      </c>
      <c r="E20" s="8">
        <f t="shared" si="0"/>
        <v>108141.62245856978</v>
      </c>
      <c r="G20" s="26">
        <f>E20/Natürliche_Personen!J20</f>
        <v>0.10699555032086289</v>
      </c>
    </row>
    <row r="21" spans="1:7" x14ac:dyDescent="0.25">
      <c r="A21" s="2">
        <v>15</v>
      </c>
      <c r="B21" s="2" t="s">
        <v>17</v>
      </c>
      <c r="C21" s="8">
        <v>7814559.9948853385</v>
      </c>
      <c r="D21" s="12">
        <v>1.2180946099624954E-2</v>
      </c>
      <c r="E21" s="8">
        <f t="shared" si="0"/>
        <v>95188.734089983758</v>
      </c>
      <c r="G21" s="26">
        <f>E21/Natürliche_Personen!J21</f>
        <v>0.12302283505555588</v>
      </c>
    </row>
    <row r="22" spans="1:7" x14ac:dyDescent="0.25">
      <c r="A22" s="2">
        <v>16</v>
      </c>
      <c r="B22" s="2" t="s">
        <v>18</v>
      </c>
      <c r="C22" s="8">
        <v>2302645.15403008</v>
      </c>
      <c r="D22" s="12">
        <v>1.2180946099624954E-2</v>
      </c>
      <c r="E22" s="8">
        <f t="shared" si="0"/>
        <v>28048.396507803005</v>
      </c>
      <c r="G22" s="26">
        <f>E22/Natürliche_Personen!J22</f>
        <v>0.13710897393022248</v>
      </c>
    </row>
    <row r="23" spans="1:7" x14ac:dyDescent="0.25">
      <c r="A23" s="2">
        <v>17</v>
      </c>
      <c r="B23" s="2" t="s">
        <v>19</v>
      </c>
      <c r="C23" s="8">
        <v>49915093.040779121</v>
      </c>
      <c r="D23" s="12">
        <v>1.2180946099624954E-2</v>
      </c>
      <c r="E23" s="8">
        <f t="shared" si="0"/>
        <v>608013.05788749515</v>
      </c>
      <c r="G23" s="26">
        <f>E23/Natürliche_Personen!J23</f>
        <v>0.10429505746688549</v>
      </c>
    </row>
    <row r="24" spans="1:7" x14ac:dyDescent="0.25">
      <c r="A24" s="2">
        <v>18</v>
      </c>
      <c r="B24" s="2" t="s">
        <v>20</v>
      </c>
      <c r="C24" s="8">
        <v>29349658.705208659</v>
      </c>
      <c r="D24" s="12">
        <v>1.2180946099624954E-2</v>
      </c>
      <c r="E24" s="8">
        <f t="shared" si="0"/>
        <v>357506.610730535</v>
      </c>
      <c r="G24" s="26">
        <f>E24/Natürliche_Personen!J24</f>
        <v>0.13483600500959678</v>
      </c>
    </row>
    <row r="25" spans="1:7" x14ac:dyDescent="0.25">
      <c r="A25" s="2">
        <v>19</v>
      </c>
      <c r="B25" s="2" t="s">
        <v>21</v>
      </c>
      <c r="C25" s="8">
        <v>66755198.977767386</v>
      </c>
      <c r="D25" s="12">
        <v>1.2180946099624954E-2</v>
      </c>
      <c r="E25" s="8">
        <f t="shared" si="0"/>
        <v>813141.48061792331</v>
      </c>
      <c r="G25" s="26">
        <f>E25/Natürliche_Personen!J25</f>
        <v>9.8495933306370964E-2</v>
      </c>
    </row>
    <row r="26" spans="1:7" x14ac:dyDescent="0.25">
      <c r="A26" s="2">
        <v>20</v>
      </c>
      <c r="B26" s="2" t="s">
        <v>22</v>
      </c>
      <c r="C26" s="8">
        <v>21800239.399190765</v>
      </c>
      <c r="D26" s="12">
        <v>1.2180946099624954E-2</v>
      </c>
      <c r="E26" s="8">
        <f t="shared" si="0"/>
        <v>265547.54108046298</v>
      </c>
      <c r="G26" s="26">
        <f>E26/Natürliche_Personen!J26</f>
        <v>8.9411346366353187E-2</v>
      </c>
    </row>
    <row r="27" spans="1:7" x14ac:dyDescent="0.25">
      <c r="A27" s="2">
        <v>21</v>
      </c>
      <c r="B27" s="2" t="s">
        <v>23</v>
      </c>
      <c r="C27" s="8">
        <v>39785482.0304607</v>
      </c>
      <c r="D27" s="12">
        <v>1.2180946099624954E-2</v>
      </c>
      <c r="E27" s="8">
        <f t="shared" si="0"/>
        <v>484624.81216063898</v>
      </c>
      <c r="G27" s="26">
        <f>E27/Natürliche_Personen!J27</f>
        <v>0.11203758188962422</v>
      </c>
    </row>
    <row r="28" spans="1:7" x14ac:dyDescent="0.25">
      <c r="A28" s="2">
        <v>22</v>
      </c>
      <c r="B28" s="2" t="s">
        <v>24</v>
      </c>
      <c r="C28" s="8">
        <v>66561259.799963392</v>
      </c>
      <c r="D28" s="12">
        <v>1.2180946099624954E-2</v>
      </c>
      <c r="E28" s="8">
        <f t="shared" si="0"/>
        <v>810779.11794648727</v>
      </c>
      <c r="G28" s="26">
        <f>E28/Natürliche_Personen!J28</f>
        <v>7.4921141845211592E-2</v>
      </c>
    </row>
    <row r="29" spans="1:7" x14ac:dyDescent="0.25">
      <c r="A29" s="2">
        <v>23</v>
      </c>
      <c r="B29" s="2" t="s">
        <v>25</v>
      </c>
      <c r="C29" s="8">
        <v>27558736.27241119</v>
      </c>
      <c r="D29" s="12">
        <v>1.2180946099624954E-2</v>
      </c>
      <c r="E29" s="8">
        <f t="shared" si="0"/>
        <v>335691.48110801983</v>
      </c>
      <c r="G29" s="26">
        <f>E29/Natürliche_Personen!J29</f>
        <v>0.10331087317076558</v>
      </c>
    </row>
    <row r="30" spans="1:7" x14ac:dyDescent="0.25">
      <c r="A30" s="2">
        <v>24</v>
      </c>
      <c r="B30" s="2" t="s">
        <v>26</v>
      </c>
      <c r="C30" s="8">
        <v>16787714.736490794</v>
      </c>
      <c r="D30" s="12">
        <v>1.2180946099624954E-2</v>
      </c>
      <c r="E30" s="8">
        <f t="shared" si="0"/>
        <v>204490.24834107389</v>
      </c>
      <c r="G30" s="26">
        <f>E30/Natürliche_Personen!J30</f>
        <v>8.8726116552572135E-2</v>
      </c>
    </row>
    <row r="31" spans="1:7" x14ac:dyDescent="0.25">
      <c r="A31" s="2">
        <v>25</v>
      </c>
      <c r="B31" s="2" t="s">
        <v>27</v>
      </c>
      <c r="C31" s="8">
        <v>55915558.392792694</v>
      </c>
      <c r="D31" s="12">
        <v>1.2180946099624954E-2</v>
      </c>
      <c r="E31" s="8">
        <f t="shared" si="0"/>
        <v>681104.40291303955</v>
      </c>
      <c r="G31" s="26">
        <f>E31/Natürliche_Personen!J31</f>
        <v>8.4461405759932953E-2</v>
      </c>
    </row>
    <row r="32" spans="1:7" x14ac:dyDescent="0.25">
      <c r="A32" s="2">
        <v>26</v>
      </c>
      <c r="B32" s="2" t="s">
        <v>28</v>
      </c>
      <c r="C32" s="8">
        <v>6266263.0698536411</v>
      </c>
      <c r="D32" s="12">
        <v>1.2180946099624954E-2</v>
      </c>
      <c r="E32" s="8">
        <f t="shared" si="0"/>
        <v>76329.012699957602</v>
      </c>
      <c r="G32" s="26">
        <f>E32/Natürliche_Personen!J32</f>
        <v>0.10198948571401528</v>
      </c>
    </row>
    <row r="33" spans="1:7" s="1" customFormat="1" ht="13" x14ac:dyDescent="0.3">
      <c r="A33" s="11"/>
      <c r="B33" s="9" t="s">
        <v>29</v>
      </c>
      <c r="C33" s="10">
        <f>SUM(C7:C32)</f>
        <v>995222289.51009023</v>
      </c>
      <c r="D33" s="12">
        <v>1.2180946099624954E-2</v>
      </c>
      <c r="E33" s="10">
        <f>SUM(E7:E32)</f>
        <v>12122749.06566775</v>
      </c>
      <c r="G33" s="31">
        <f>E33/Natürliche_Personen!J33</f>
        <v>0.10570456826084591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12B9-420B-46CF-BCD8-14BA485DAEAB}">
  <dimension ref="A1:S35"/>
  <sheetViews>
    <sheetView workbookViewId="0">
      <selection activeCell="B5" sqref="B5"/>
    </sheetView>
  </sheetViews>
  <sheetFormatPr baseColWidth="10" defaultRowHeight="12.5" x14ac:dyDescent="0.25"/>
  <cols>
    <col min="1" max="1" width="4.7265625" customWidth="1"/>
    <col min="2" max="2" width="21" customWidth="1"/>
    <col min="3" max="4" width="24.7265625" customWidth="1"/>
    <col min="5" max="5" width="19" customWidth="1"/>
    <col min="6" max="6" width="19.7265625" customWidth="1"/>
    <col min="7" max="7" width="9.453125" customWidth="1"/>
    <col min="8" max="8" width="16.26953125" customWidth="1"/>
    <col min="9" max="9" width="18.7265625" customWidth="1"/>
    <col min="10" max="10" width="18.453125" customWidth="1"/>
    <col min="11" max="11" width="10.26953125" customWidth="1"/>
    <col min="12" max="12" width="16.26953125" customWidth="1"/>
    <col min="13" max="13" width="18.7265625" customWidth="1"/>
    <col min="14" max="14" width="18.453125" customWidth="1"/>
    <col min="15" max="15" width="10.26953125" customWidth="1"/>
    <col min="16" max="16" width="16.1796875" customWidth="1"/>
    <col min="17" max="17" width="21.81640625" customWidth="1"/>
    <col min="19" max="19" width="16.81640625" customWidth="1"/>
  </cols>
  <sheetData>
    <row r="1" spans="1:17" ht="13" x14ac:dyDescent="0.3">
      <c r="A1" s="2"/>
      <c r="B1" s="3" t="s">
        <v>32</v>
      </c>
      <c r="C1" s="4" t="s">
        <v>30</v>
      </c>
      <c r="D1" s="4" t="s">
        <v>31</v>
      </c>
      <c r="E1" s="4" t="s">
        <v>33</v>
      </c>
      <c r="F1" s="4" t="s">
        <v>35</v>
      </c>
      <c r="G1" s="4" t="s">
        <v>36</v>
      </c>
      <c r="H1" s="4" t="s">
        <v>37</v>
      </c>
      <c r="I1" s="4" t="s">
        <v>39</v>
      </c>
      <c r="J1" s="4" t="s">
        <v>41</v>
      </c>
      <c r="K1" s="4" t="s">
        <v>42</v>
      </c>
      <c r="L1" s="4" t="s">
        <v>87</v>
      </c>
      <c r="M1" s="4" t="s">
        <v>89</v>
      </c>
      <c r="N1" s="4" t="s">
        <v>90</v>
      </c>
      <c r="O1" s="4" t="s">
        <v>91</v>
      </c>
      <c r="P1" s="4" t="s">
        <v>92</v>
      </c>
      <c r="Q1" s="4" t="s">
        <v>93</v>
      </c>
    </row>
    <row r="2" spans="1:17" ht="13" x14ac:dyDescent="0.3">
      <c r="A2" s="2"/>
      <c r="B2" s="3" t="s">
        <v>34</v>
      </c>
      <c r="C2" s="4"/>
      <c r="D2" s="4"/>
      <c r="E2" s="4"/>
      <c r="F2" s="4"/>
      <c r="G2" s="4"/>
      <c r="H2" s="5" t="s">
        <v>86</v>
      </c>
      <c r="I2" s="4"/>
      <c r="J2" s="4"/>
      <c r="K2" s="4"/>
      <c r="L2" s="5" t="s">
        <v>88</v>
      </c>
      <c r="M2" s="4"/>
      <c r="N2" s="4"/>
      <c r="O2" s="4"/>
      <c r="P2" s="5" t="s">
        <v>94</v>
      </c>
      <c r="Q2" s="5" t="s">
        <v>95</v>
      </c>
    </row>
    <row r="3" spans="1:17" ht="13" x14ac:dyDescent="0.25">
      <c r="A3" s="2"/>
      <c r="B3" s="36" t="s">
        <v>109</v>
      </c>
      <c r="C3" s="33" t="s">
        <v>64</v>
      </c>
      <c r="D3" s="33" t="s">
        <v>69</v>
      </c>
      <c r="E3" s="38" t="s">
        <v>65</v>
      </c>
      <c r="F3" s="39"/>
      <c r="G3" s="40"/>
      <c r="H3" s="41"/>
      <c r="I3" s="38" t="s">
        <v>66</v>
      </c>
      <c r="J3" s="39"/>
      <c r="K3" s="40"/>
      <c r="L3" s="41"/>
      <c r="M3" s="38" t="s">
        <v>67</v>
      </c>
      <c r="N3" s="39"/>
      <c r="O3" s="40"/>
      <c r="P3" s="41"/>
      <c r="Q3" s="33" t="s">
        <v>70</v>
      </c>
    </row>
    <row r="4" spans="1:17" ht="33" customHeight="1" x14ac:dyDescent="0.3">
      <c r="A4" s="2"/>
      <c r="B4" s="37"/>
      <c r="C4" s="35"/>
      <c r="D4" s="35"/>
      <c r="E4" s="6" t="s">
        <v>83</v>
      </c>
      <c r="F4" s="6" t="s">
        <v>84</v>
      </c>
      <c r="G4" s="6" t="s">
        <v>68</v>
      </c>
      <c r="H4" s="6" t="s">
        <v>103</v>
      </c>
      <c r="I4" s="6" t="s">
        <v>83</v>
      </c>
      <c r="J4" s="6" t="s">
        <v>84</v>
      </c>
      <c r="K4" s="6" t="s">
        <v>68</v>
      </c>
      <c r="L4" s="6" t="s">
        <v>85</v>
      </c>
      <c r="M4" s="6" t="s">
        <v>83</v>
      </c>
      <c r="N4" s="6" t="s">
        <v>84</v>
      </c>
      <c r="O4" s="6" t="s">
        <v>68</v>
      </c>
      <c r="P4" s="6" t="s">
        <v>85</v>
      </c>
      <c r="Q4" s="34"/>
    </row>
    <row r="5" spans="1:17" ht="91.5" customHeight="1" x14ac:dyDescent="0.3">
      <c r="A5" s="2"/>
      <c r="B5" s="3" t="s">
        <v>0</v>
      </c>
      <c r="C5" s="7" t="s">
        <v>55</v>
      </c>
      <c r="D5" s="7" t="s">
        <v>55</v>
      </c>
      <c r="E5" s="7" t="s">
        <v>55</v>
      </c>
      <c r="F5" s="7" t="s">
        <v>55</v>
      </c>
      <c r="G5" s="7"/>
      <c r="H5" s="7"/>
      <c r="I5" s="7" t="s">
        <v>55</v>
      </c>
      <c r="J5" s="7" t="s">
        <v>55</v>
      </c>
      <c r="K5" s="7"/>
      <c r="L5" s="7"/>
      <c r="M5" s="7" t="s">
        <v>55</v>
      </c>
      <c r="N5" s="7" t="s">
        <v>55</v>
      </c>
      <c r="O5" s="7"/>
      <c r="P5" s="7"/>
      <c r="Q5" s="2"/>
    </row>
    <row r="6" spans="1:17" ht="15.75" customHeight="1" x14ac:dyDescent="0.3">
      <c r="A6" s="2"/>
      <c r="B6" s="3" t="s">
        <v>1</v>
      </c>
      <c r="C6" s="2" t="s">
        <v>2</v>
      </c>
      <c r="D6" s="2" t="s">
        <v>2</v>
      </c>
      <c r="E6" s="2" t="s">
        <v>2</v>
      </c>
      <c r="F6" s="2" t="s">
        <v>2</v>
      </c>
      <c r="G6" s="2"/>
      <c r="H6" s="2"/>
      <c r="I6" s="2" t="s">
        <v>2</v>
      </c>
      <c r="J6" s="2" t="s">
        <v>2</v>
      </c>
      <c r="K6" s="2"/>
      <c r="L6" s="2"/>
      <c r="M6" s="2" t="s">
        <v>2</v>
      </c>
      <c r="N6" s="2" t="s">
        <v>2</v>
      </c>
      <c r="O6" s="2"/>
      <c r="P6" s="2"/>
      <c r="Q6" s="2" t="s">
        <v>2</v>
      </c>
    </row>
    <row r="7" spans="1:17" x14ac:dyDescent="0.25">
      <c r="A7" s="2">
        <v>1</v>
      </c>
      <c r="B7" s="2" t="s">
        <v>3</v>
      </c>
      <c r="C7" s="8"/>
      <c r="D7" s="8"/>
      <c r="E7" s="8"/>
      <c r="F7" s="8"/>
      <c r="G7" s="26">
        <v>2.4E-2</v>
      </c>
      <c r="H7" s="8">
        <f>E7+G7*F7</f>
        <v>0</v>
      </c>
      <c r="I7" s="8"/>
      <c r="J7" s="8"/>
      <c r="K7" s="26">
        <v>7.2999999999999995E-2</v>
      </c>
      <c r="L7" s="8">
        <f>I7+K7*J7</f>
        <v>0</v>
      </c>
      <c r="M7" s="8"/>
      <c r="N7" s="8"/>
      <c r="O7" s="26">
        <v>0.17</v>
      </c>
      <c r="P7" s="8">
        <f>M7+O7*N7</f>
        <v>0</v>
      </c>
      <c r="Q7" s="8">
        <v>11851482.772068592</v>
      </c>
    </row>
    <row r="8" spans="1:17" x14ac:dyDescent="0.25">
      <c r="A8" s="2">
        <v>2</v>
      </c>
      <c r="B8" s="2" t="s">
        <v>4</v>
      </c>
      <c r="C8" s="8"/>
      <c r="D8" s="8"/>
      <c r="E8" s="8"/>
      <c r="F8" s="8"/>
      <c r="G8" s="26">
        <v>2.4E-2</v>
      </c>
      <c r="H8" s="8">
        <f t="shared" ref="H8:H32" si="0">E8+G8*F8</f>
        <v>0</v>
      </c>
      <c r="I8" s="8"/>
      <c r="J8" s="8"/>
      <c r="K8" s="26">
        <v>7.2999999999999995E-2</v>
      </c>
      <c r="L8" s="8">
        <f t="shared" ref="L8:L32" si="1">I8+K8*J8</f>
        <v>0</v>
      </c>
      <c r="M8" s="8"/>
      <c r="N8" s="8"/>
      <c r="O8" s="26">
        <v>0.17</v>
      </c>
      <c r="P8" s="8">
        <f t="shared" ref="P8:P32" si="2">M8+O8*N8</f>
        <v>0</v>
      </c>
      <c r="Q8" s="8">
        <v>3252223.0059160986</v>
      </c>
    </row>
    <row r="9" spans="1:17" x14ac:dyDescent="0.25">
      <c r="A9" s="2">
        <v>3</v>
      </c>
      <c r="B9" s="2" t="s">
        <v>5</v>
      </c>
      <c r="C9" s="8"/>
      <c r="D9" s="8"/>
      <c r="E9" s="8"/>
      <c r="F9" s="8"/>
      <c r="G9" s="26">
        <v>2.4E-2</v>
      </c>
      <c r="H9" s="8">
        <f t="shared" si="0"/>
        <v>0</v>
      </c>
      <c r="I9" s="8"/>
      <c r="J9" s="8"/>
      <c r="K9" s="26">
        <v>7.2999999999999995E-2</v>
      </c>
      <c r="L9" s="8">
        <f t="shared" si="1"/>
        <v>0</v>
      </c>
      <c r="M9" s="8"/>
      <c r="N9" s="8"/>
      <c r="O9" s="26">
        <v>0.17</v>
      </c>
      <c r="P9" s="8">
        <f t="shared" si="2"/>
        <v>0</v>
      </c>
      <c r="Q9" s="8">
        <v>1182265.2405599887</v>
      </c>
    </row>
    <row r="10" spans="1:17" x14ac:dyDescent="0.25">
      <c r="A10" s="2">
        <v>4</v>
      </c>
      <c r="B10" s="2" t="s">
        <v>6</v>
      </c>
      <c r="C10" s="8"/>
      <c r="D10" s="8"/>
      <c r="E10" s="8"/>
      <c r="F10" s="8"/>
      <c r="G10" s="26">
        <v>2.4E-2</v>
      </c>
      <c r="H10" s="8">
        <f t="shared" si="0"/>
        <v>0</v>
      </c>
      <c r="I10" s="8"/>
      <c r="J10" s="8"/>
      <c r="K10" s="26">
        <v>7.2999999999999995E-2</v>
      </c>
      <c r="L10" s="8">
        <f t="shared" si="1"/>
        <v>0</v>
      </c>
      <c r="M10" s="8"/>
      <c r="N10" s="8"/>
      <c r="O10" s="26">
        <v>0.17</v>
      </c>
      <c r="P10" s="8">
        <f t="shared" si="2"/>
        <v>0</v>
      </c>
      <c r="Q10" s="8">
        <v>132593.86817446674</v>
      </c>
    </row>
    <row r="11" spans="1:17" x14ac:dyDescent="0.25">
      <c r="A11" s="2">
        <v>5</v>
      </c>
      <c r="B11" s="2" t="s">
        <v>7</v>
      </c>
      <c r="C11" s="8"/>
      <c r="D11" s="8"/>
      <c r="E11" s="8"/>
      <c r="F11" s="8"/>
      <c r="G11" s="26">
        <v>2.4E-2</v>
      </c>
      <c r="H11" s="8">
        <f t="shared" si="0"/>
        <v>0</v>
      </c>
      <c r="I11" s="8"/>
      <c r="J11" s="8"/>
      <c r="K11" s="26">
        <v>7.2999999999999995E-2</v>
      </c>
      <c r="L11" s="8">
        <f t="shared" si="1"/>
        <v>0</v>
      </c>
      <c r="M11" s="8"/>
      <c r="N11" s="8"/>
      <c r="O11" s="26">
        <v>0.17</v>
      </c>
      <c r="P11" s="8">
        <f t="shared" si="2"/>
        <v>0</v>
      </c>
      <c r="Q11" s="8">
        <v>1062015.6362348425</v>
      </c>
    </row>
    <row r="12" spans="1:17" x14ac:dyDescent="0.25">
      <c r="A12" s="2">
        <v>6</v>
      </c>
      <c r="B12" s="2" t="s">
        <v>8</v>
      </c>
      <c r="C12" s="8"/>
      <c r="D12" s="8"/>
      <c r="E12" s="8"/>
      <c r="F12" s="8"/>
      <c r="G12" s="26">
        <v>2.4E-2</v>
      </c>
      <c r="H12" s="8">
        <f t="shared" si="0"/>
        <v>0</v>
      </c>
      <c r="I12" s="8"/>
      <c r="J12" s="8"/>
      <c r="K12" s="26">
        <v>7.2999999999999995E-2</v>
      </c>
      <c r="L12" s="8">
        <f t="shared" si="1"/>
        <v>0</v>
      </c>
      <c r="M12" s="8"/>
      <c r="N12" s="8"/>
      <c r="O12" s="26">
        <v>0.17</v>
      </c>
      <c r="P12" s="8">
        <f t="shared" si="2"/>
        <v>0</v>
      </c>
      <c r="Q12" s="8">
        <v>82353.260856269699</v>
      </c>
    </row>
    <row r="13" spans="1:17" x14ac:dyDescent="0.25">
      <c r="A13" s="2">
        <v>7</v>
      </c>
      <c r="B13" s="2" t="s">
        <v>9</v>
      </c>
      <c r="C13" s="8"/>
      <c r="D13" s="8"/>
      <c r="E13" s="8"/>
      <c r="F13" s="8"/>
      <c r="G13" s="26">
        <v>2.4E-2</v>
      </c>
      <c r="H13" s="8">
        <f t="shared" si="0"/>
        <v>0</v>
      </c>
      <c r="I13" s="8"/>
      <c r="J13" s="8"/>
      <c r="K13" s="26">
        <v>7.2999999999999995E-2</v>
      </c>
      <c r="L13" s="8">
        <f t="shared" si="1"/>
        <v>0</v>
      </c>
      <c r="M13" s="8"/>
      <c r="N13" s="8"/>
      <c r="O13" s="26">
        <v>0.17</v>
      </c>
      <c r="P13" s="8">
        <f t="shared" si="2"/>
        <v>0</v>
      </c>
      <c r="Q13" s="8">
        <v>199143.28250443883</v>
      </c>
    </row>
    <row r="14" spans="1:17" x14ac:dyDescent="0.25">
      <c r="A14" s="2">
        <v>8</v>
      </c>
      <c r="B14" s="2" t="s">
        <v>10</v>
      </c>
      <c r="C14" s="8"/>
      <c r="D14" s="8"/>
      <c r="E14" s="8"/>
      <c r="F14" s="8"/>
      <c r="G14" s="26">
        <v>2.4E-2</v>
      </c>
      <c r="H14" s="8">
        <f t="shared" si="0"/>
        <v>0</v>
      </c>
      <c r="I14" s="8"/>
      <c r="J14" s="8"/>
      <c r="K14" s="26">
        <v>7.2999999999999995E-2</v>
      </c>
      <c r="L14" s="8">
        <f t="shared" si="1"/>
        <v>0</v>
      </c>
      <c r="M14" s="8"/>
      <c r="N14" s="8"/>
      <c r="O14" s="26">
        <v>0.17</v>
      </c>
      <c r="P14" s="8">
        <f t="shared" si="2"/>
        <v>0</v>
      </c>
      <c r="Q14" s="8">
        <v>336385.87996699382</v>
      </c>
    </row>
    <row r="15" spans="1:17" x14ac:dyDescent="0.25">
      <c r="A15" s="2">
        <v>9</v>
      </c>
      <c r="B15" s="2" t="s">
        <v>11</v>
      </c>
      <c r="C15" s="8"/>
      <c r="D15" s="8"/>
      <c r="E15" s="8"/>
      <c r="F15" s="8"/>
      <c r="G15" s="26">
        <v>2.4E-2</v>
      </c>
      <c r="H15" s="8">
        <f t="shared" si="0"/>
        <v>0</v>
      </c>
      <c r="I15" s="8"/>
      <c r="J15" s="8"/>
      <c r="K15" s="26">
        <v>7.2999999999999995E-2</v>
      </c>
      <c r="L15" s="8">
        <f t="shared" si="1"/>
        <v>0</v>
      </c>
      <c r="M15" s="8"/>
      <c r="N15" s="8"/>
      <c r="O15" s="26">
        <v>0.17</v>
      </c>
      <c r="P15" s="8">
        <f t="shared" si="2"/>
        <v>0</v>
      </c>
      <c r="Q15" s="8">
        <v>2169097.8391363844</v>
      </c>
    </row>
    <row r="16" spans="1:17" x14ac:dyDescent="0.25">
      <c r="A16" s="2">
        <v>10</v>
      </c>
      <c r="B16" s="2" t="s">
        <v>12</v>
      </c>
      <c r="C16" s="8"/>
      <c r="D16" s="8"/>
      <c r="E16" s="8"/>
      <c r="F16" s="8"/>
      <c r="G16" s="26">
        <v>2.4E-2</v>
      </c>
      <c r="H16" s="8">
        <f t="shared" si="0"/>
        <v>0</v>
      </c>
      <c r="I16" s="8"/>
      <c r="J16" s="8"/>
      <c r="K16" s="26">
        <v>7.2999999999999995E-2</v>
      </c>
      <c r="L16" s="8">
        <f t="shared" si="1"/>
        <v>0</v>
      </c>
      <c r="M16" s="8"/>
      <c r="N16" s="8"/>
      <c r="O16" s="26">
        <v>0.17</v>
      </c>
      <c r="P16" s="8">
        <f t="shared" si="2"/>
        <v>0</v>
      </c>
      <c r="Q16" s="8">
        <v>1070963.9687231705</v>
      </c>
    </row>
    <row r="17" spans="1:17" x14ac:dyDescent="0.25">
      <c r="A17" s="2">
        <v>11</v>
      </c>
      <c r="B17" s="2" t="s">
        <v>13</v>
      </c>
      <c r="C17" s="8"/>
      <c r="D17" s="8"/>
      <c r="E17" s="8"/>
      <c r="F17" s="8"/>
      <c r="G17" s="26">
        <v>2.4E-2</v>
      </c>
      <c r="H17" s="8">
        <f t="shared" si="0"/>
        <v>0</v>
      </c>
      <c r="I17" s="8"/>
      <c r="J17" s="8"/>
      <c r="K17" s="26">
        <v>7.2999999999999995E-2</v>
      </c>
      <c r="L17" s="8">
        <f t="shared" si="1"/>
        <v>0</v>
      </c>
      <c r="M17" s="8"/>
      <c r="N17" s="8"/>
      <c r="O17" s="26">
        <v>0.17</v>
      </c>
      <c r="P17" s="8">
        <f t="shared" si="2"/>
        <v>0</v>
      </c>
      <c r="Q17" s="8">
        <v>689425.24588014325</v>
      </c>
    </row>
    <row r="18" spans="1:17" x14ac:dyDescent="0.25">
      <c r="A18" s="2">
        <v>12</v>
      </c>
      <c r="B18" s="2" t="s">
        <v>14</v>
      </c>
      <c r="C18" s="8"/>
      <c r="D18" s="8"/>
      <c r="E18" s="8"/>
      <c r="F18" s="8"/>
      <c r="G18" s="26">
        <v>2.4E-2</v>
      </c>
      <c r="H18" s="8">
        <f t="shared" si="0"/>
        <v>0</v>
      </c>
      <c r="I18" s="8"/>
      <c r="J18" s="8"/>
      <c r="K18" s="26">
        <v>7.2999999999999995E-2</v>
      </c>
      <c r="L18" s="8">
        <f t="shared" si="1"/>
        <v>0</v>
      </c>
      <c r="M18" s="8"/>
      <c r="N18" s="8"/>
      <c r="O18" s="26">
        <v>0.17</v>
      </c>
      <c r="P18" s="8">
        <f t="shared" si="2"/>
        <v>0</v>
      </c>
      <c r="Q18" s="8">
        <v>2596437.9035521857</v>
      </c>
    </row>
    <row r="19" spans="1:17" x14ac:dyDescent="0.25">
      <c r="A19" s="2">
        <v>13</v>
      </c>
      <c r="B19" s="2" t="s">
        <v>15</v>
      </c>
      <c r="C19" s="8"/>
      <c r="D19" s="8"/>
      <c r="E19" s="8"/>
      <c r="F19" s="8"/>
      <c r="G19" s="26">
        <v>2.4E-2</v>
      </c>
      <c r="H19" s="8">
        <f t="shared" si="0"/>
        <v>0</v>
      </c>
      <c r="I19" s="8"/>
      <c r="J19" s="8"/>
      <c r="K19" s="26">
        <v>7.2999999999999995E-2</v>
      </c>
      <c r="L19" s="8">
        <f t="shared" si="1"/>
        <v>0</v>
      </c>
      <c r="M19" s="8"/>
      <c r="N19" s="8"/>
      <c r="O19" s="26">
        <v>0.17</v>
      </c>
      <c r="P19" s="8">
        <f t="shared" si="2"/>
        <v>0</v>
      </c>
      <c r="Q19" s="8">
        <v>1221130.3035663557</v>
      </c>
    </row>
    <row r="20" spans="1:17" x14ac:dyDescent="0.25">
      <c r="A20" s="2">
        <v>14</v>
      </c>
      <c r="B20" s="2" t="s">
        <v>16</v>
      </c>
      <c r="C20" s="8"/>
      <c r="D20" s="8"/>
      <c r="E20" s="8"/>
      <c r="F20" s="8"/>
      <c r="G20" s="26">
        <v>2.4E-2</v>
      </c>
      <c r="H20" s="8">
        <f t="shared" si="0"/>
        <v>0</v>
      </c>
      <c r="I20" s="8"/>
      <c r="J20" s="8"/>
      <c r="K20" s="26">
        <v>7.2999999999999995E-2</v>
      </c>
      <c r="L20" s="8">
        <f t="shared" si="1"/>
        <v>0</v>
      </c>
      <c r="M20" s="8"/>
      <c r="N20" s="8"/>
      <c r="O20" s="26">
        <v>0.17</v>
      </c>
      <c r="P20" s="8">
        <f t="shared" si="2"/>
        <v>0</v>
      </c>
      <c r="Q20" s="8">
        <v>486659.48444738716</v>
      </c>
    </row>
    <row r="21" spans="1:17" x14ac:dyDescent="0.25">
      <c r="A21" s="2">
        <v>15</v>
      </c>
      <c r="B21" s="2" t="s">
        <v>17</v>
      </c>
      <c r="C21" s="8"/>
      <c r="D21" s="8"/>
      <c r="E21" s="8"/>
      <c r="F21" s="8"/>
      <c r="G21" s="26">
        <v>2.4E-2</v>
      </c>
      <c r="H21" s="8">
        <f t="shared" si="0"/>
        <v>0</v>
      </c>
      <c r="I21" s="8"/>
      <c r="J21" s="8"/>
      <c r="K21" s="26">
        <v>7.2999999999999995E-2</v>
      </c>
      <c r="L21" s="8">
        <f t="shared" si="1"/>
        <v>0</v>
      </c>
      <c r="M21" s="8"/>
      <c r="N21" s="8"/>
      <c r="O21" s="26">
        <v>0.17</v>
      </c>
      <c r="P21" s="8">
        <f t="shared" si="2"/>
        <v>0</v>
      </c>
      <c r="Q21" s="8">
        <v>157554.12619557348</v>
      </c>
    </row>
    <row r="22" spans="1:17" x14ac:dyDescent="0.25">
      <c r="A22" s="2">
        <v>16</v>
      </c>
      <c r="B22" s="2" t="s">
        <v>18</v>
      </c>
      <c r="C22" s="8"/>
      <c r="D22" s="8"/>
      <c r="E22" s="8"/>
      <c r="F22" s="8"/>
      <c r="G22" s="26">
        <v>2.4E-2</v>
      </c>
      <c r="H22" s="8">
        <f t="shared" si="0"/>
        <v>0</v>
      </c>
      <c r="I22" s="8"/>
      <c r="J22" s="8"/>
      <c r="K22" s="26">
        <v>7.2999999999999995E-2</v>
      </c>
      <c r="L22" s="8">
        <f t="shared" si="1"/>
        <v>0</v>
      </c>
      <c r="M22" s="8"/>
      <c r="N22" s="8"/>
      <c r="O22" s="26">
        <v>0.17</v>
      </c>
      <c r="P22" s="8">
        <f t="shared" si="2"/>
        <v>0</v>
      </c>
      <c r="Q22" s="8">
        <v>57397.469228508133</v>
      </c>
    </row>
    <row r="23" spans="1:17" x14ac:dyDescent="0.25">
      <c r="A23" s="2">
        <v>17</v>
      </c>
      <c r="B23" s="2" t="s">
        <v>19</v>
      </c>
      <c r="C23" s="8"/>
      <c r="D23" s="8"/>
      <c r="E23" s="8"/>
      <c r="F23" s="8"/>
      <c r="G23" s="26">
        <v>2.4E-2</v>
      </c>
      <c r="H23" s="8">
        <f t="shared" si="0"/>
        <v>0</v>
      </c>
      <c r="I23" s="8"/>
      <c r="J23" s="8"/>
      <c r="K23" s="26">
        <v>7.2999999999999995E-2</v>
      </c>
      <c r="L23" s="8">
        <f t="shared" si="1"/>
        <v>0</v>
      </c>
      <c r="M23" s="8"/>
      <c r="N23" s="8"/>
      <c r="O23" s="26">
        <v>0.17</v>
      </c>
      <c r="P23" s="8">
        <f t="shared" si="2"/>
        <v>0</v>
      </c>
      <c r="Q23" s="8">
        <v>1589531.5478147021</v>
      </c>
    </row>
    <row r="24" spans="1:17" x14ac:dyDescent="0.25">
      <c r="A24" s="2">
        <v>18</v>
      </c>
      <c r="B24" s="2" t="s">
        <v>20</v>
      </c>
      <c r="C24" s="8"/>
      <c r="D24" s="8"/>
      <c r="E24" s="8"/>
      <c r="F24" s="8"/>
      <c r="G24" s="26">
        <v>2.4E-2</v>
      </c>
      <c r="H24" s="8">
        <f t="shared" si="0"/>
        <v>0</v>
      </c>
      <c r="I24" s="8"/>
      <c r="J24" s="8"/>
      <c r="K24" s="26">
        <v>7.2999999999999995E-2</v>
      </c>
      <c r="L24" s="8">
        <f t="shared" si="1"/>
        <v>0</v>
      </c>
      <c r="M24" s="8"/>
      <c r="N24" s="8"/>
      <c r="O24" s="26">
        <v>0.17</v>
      </c>
      <c r="P24" s="8">
        <f t="shared" si="2"/>
        <v>0</v>
      </c>
      <c r="Q24" s="8">
        <v>659737.2607836579</v>
      </c>
    </row>
    <row r="25" spans="1:17" x14ac:dyDescent="0.25">
      <c r="A25" s="2">
        <v>19</v>
      </c>
      <c r="B25" s="2" t="s">
        <v>21</v>
      </c>
      <c r="C25" s="8"/>
      <c r="D25" s="8"/>
      <c r="E25" s="8"/>
      <c r="F25" s="8"/>
      <c r="G25" s="26">
        <v>2.4E-2</v>
      </c>
      <c r="H25" s="8">
        <f t="shared" si="0"/>
        <v>0</v>
      </c>
      <c r="I25" s="8"/>
      <c r="J25" s="8"/>
      <c r="K25" s="26">
        <v>7.2999999999999995E-2</v>
      </c>
      <c r="L25" s="8">
        <f t="shared" si="1"/>
        <v>0</v>
      </c>
      <c r="M25" s="8"/>
      <c r="N25" s="8"/>
      <c r="O25" s="26">
        <v>0.17</v>
      </c>
      <c r="P25" s="8">
        <f t="shared" si="2"/>
        <v>0</v>
      </c>
      <c r="Q25" s="8">
        <v>2133413.3243235303</v>
      </c>
    </row>
    <row r="26" spans="1:17" x14ac:dyDescent="0.25">
      <c r="A26" s="2">
        <v>20</v>
      </c>
      <c r="B26" s="2" t="s">
        <v>22</v>
      </c>
      <c r="C26" s="8"/>
      <c r="D26" s="8"/>
      <c r="E26" s="8"/>
      <c r="F26" s="8"/>
      <c r="G26" s="26">
        <v>2.4E-2</v>
      </c>
      <c r="H26" s="8">
        <f t="shared" si="0"/>
        <v>0</v>
      </c>
      <c r="I26" s="8"/>
      <c r="J26" s="8"/>
      <c r="K26" s="26">
        <v>7.2999999999999995E-2</v>
      </c>
      <c r="L26" s="8">
        <f t="shared" si="1"/>
        <v>0</v>
      </c>
      <c r="M26" s="8"/>
      <c r="N26" s="8"/>
      <c r="O26" s="26">
        <v>0.17</v>
      </c>
      <c r="P26" s="8">
        <f t="shared" si="2"/>
        <v>0</v>
      </c>
      <c r="Q26" s="8">
        <v>1346843.2632947487</v>
      </c>
    </row>
    <row r="27" spans="1:17" x14ac:dyDescent="0.25">
      <c r="A27" s="2">
        <v>21</v>
      </c>
      <c r="B27" s="2" t="s">
        <v>23</v>
      </c>
      <c r="C27" s="8"/>
      <c r="D27" s="8"/>
      <c r="E27" s="8"/>
      <c r="F27" s="8"/>
      <c r="G27" s="26">
        <v>2.4E-2</v>
      </c>
      <c r="H27" s="8">
        <f t="shared" si="0"/>
        <v>0</v>
      </c>
      <c r="I27" s="8"/>
      <c r="J27" s="8"/>
      <c r="K27" s="26">
        <v>7.2999999999999995E-2</v>
      </c>
      <c r="L27" s="8">
        <f t="shared" si="1"/>
        <v>0</v>
      </c>
      <c r="M27" s="8"/>
      <c r="N27" s="8"/>
      <c r="O27" s="26">
        <v>0.17</v>
      </c>
      <c r="P27" s="8">
        <f t="shared" si="2"/>
        <v>0</v>
      </c>
      <c r="Q27" s="8">
        <v>2546556.7591678672</v>
      </c>
    </row>
    <row r="28" spans="1:17" x14ac:dyDescent="0.25">
      <c r="A28" s="2">
        <v>22</v>
      </c>
      <c r="B28" s="2" t="s">
        <v>24</v>
      </c>
      <c r="C28" s="8"/>
      <c r="D28" s="8"/>
      <c r="E28" s="8"/>
      <c r="F28" s="8"/>
      <c r="G28" s="26">
        <v>2.4E-2</v>
      </c>
      <c r="H28" s="8">
        <f t="shared" si="0"/>
        <v>0</v>
      </c>
      <c r="I28" s="8"/>
      <c r="J28" s="8"/>
      <c r="K28" s="26">
        <v>7.2999999999999995E-2</v>
      </c>
      <c r="L28" s="8">
        <f t="shared" si="1"/>
        <v>0</v>
      </c>
      <c r="M28" s="8"/>
      <c r="N28" s="8"/>
      <c r="O28" s="26">
        <v>0.17</v>
      </c>
      <c r="P28" s="8">
        <f t="shared" si="2"/>
        <v>0</v>
      </c>
      <c r="Q28" s="8">
        <v>2644776.5689578014</v>
      </c>
    </row>
    <row r="29" spans="1:17" x14ac:dyDescent="0.25">
      <c r="A29" s="2">
        <v>23</v>
      </c>
      <c r="B29" s="2" t="s">
        <v>25</v>
      </c>
      <c r="C29" s="8"/>
      <c r="D29" s="8"/>
      <c r="E29" s="8"/>
      <c r="F29" s="8"/>
      <c r="G29" s="26">
        <v>2.4E-2</v>
      </c>
      <c r="H29" s="8">
        <f t="shared" si="0"/>
        <v>0</v>
      </c>
      <c r="I29" s="8"/>
      <c r="J29" s="8"/>
      <c r="K29" s="26">
        <v>7.2999999999999995E-2</v>
      </c>
      <c r="L29" s="8">
        <f t="shared" si="1"/>
        <v>0</v>
      </c>
      <c r="M29" s="8"/>
      <c r="N29" s="8"/>
      <c r="O29" s="26">
        <v>0.17</v>
      </c>
      <c r="P29" s="8">
        <f t="shared" si="2"/>
        <v>0</v>
      </c>
      <c r="Q29" s="8">
        <v>356329.85833620583</v>
      </c>
    </row>
    <row r="30" spans="1:17" x14ac:dyDescent="0.25">
      <c r="A30" s="2">
        <v>24</v>
      </c>
      <c r="B30" s="2" t="s">
        <v>26</v>
      </c>
      <c r="C30" s="8"/>
      <c r="D30" s="8"/>
      <c r="E30" s="8"/>
      <c r="F30" s="8"/>
      <c r="G30" s="26">
        <v>2.4E-2</v>
      </c>
      <c r="H30" s="8">
        <f t="shared" si="0"/>
        <v>0</v>
      </c>
      <c r="I30" s="8"/>
      <c r="J30" s="8"/>
      <c r="K30" s="26">
        <v>7.2999999999999995E-2</v>
      </c>
      <c r="L30" s="8">
        <f t="shared" si="1"/>
        <v>0</v>
      </c>
      <c r="M30" s="8"/>
      <c r="N30" s="8"/>
      <c r="O30" s="26">
        <v>0.17</v>
      </c>
      <c r="P30" s="8">
        <f t="shared" si="2"/>
        <v>0</v>
      </c>
      <c r="Q30" s="8">
        <v>1217271.1275422818</v>
      </c>
    </row>
    <row r="31" spans="1:17" x14ac:dyDescent="0.25">
      <c r="A31" s="2">
        <v>25</v>
      </c>
      <c r="B31" s="2" t="s">
        <v>27</v>
      </c>
      <c r="C31" s="8"/>
      <c r="D31" s="8"/>
      <c r="E31" s="8"/>
      <c r="F31" s="8"/>
      <c r="G31" s="26">
        <v>2.4E-2</v>
      </c>
      <c r="H31" s="8">
        <f t="shared" si="0"/>
        <v>0</v>
      </c>
      <c r="I31" s="8"/>
      <c r="J31" s="8"/>
      <c r="K31" s="26">
        <v>7.2999999999999995E-2</v>
      </c>
      <c r="L31" s="8">
        <f t="shared" si="1"/>
        <v>0</v>
      </c>
      <c r="M31" s="8"/>
      <c r="N31" s="8"/>
      <c r="O31" s="26">
        <v>0.17</v>
      </c>
      <c r="P31" s="8">
        <f t="shared" si="2"/>
        <v>0</v>
      </c>
      <c r="Q31" s="8">
        <v>5851479.3985712556</v>
      </c>
    </row>
    <row r="32" spans="1:17" x14ac:dyDescent="0.25">
      <c r="A32" s="2">
        <v>26</v>
      </c>
      <c r="B32" s="2" t="s">
        <v>28</v>
      </c>
      <c r="C32" s="8"/>
      <c r="D32" s="8"/>
      <c r="E32" s="8"/>
      <c r="F32" s="8"/>
      <c r="G32" s="26">
        <v>2.4E-2</v>
      </c>
      <c r="H32" s="8">
        <f t="shared" si="0"/>
        <v>0</v>
      </c>
      <c r="I32" s="8"/>
      <c r="J32" s="8"/>
      <c r="K32" s="26">
        <v>7.2999999999999995E-2</v>
      </c>
      <c r="L32" s="8">
        <f t="shared" si="1"/>
        <v>0</v>
      </c>
      <c r="M32" s="8"/>
      <c r="N32" s="8"/>
      <c r="O32" s="26">
        <v>0.17</v>
      </c>
      <c r="P32" s="8">
        <f t="shared" si="2"/>
        <v>0</v>
      </c>
      <c r="Q32" s="8">
        <v>227122.12977596719</v>
      </c>
    </row>
    <row r="33" spans="1:1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/>
      <c r="H33" s="10">
        <f>SUM(H7:H32)</f>
        <v>0</v>
      </c>
      <c r="I33" s="10">
        <f>SUM(I7:I32)</f>
        <v>0</v>
      </c>
      <c r="J33" s="10">
        <f>SUM(J7:J32)</f>
        <v>0</v>
      </c>
      <c r="K33" s="10"/>
      <c r="L33" s="10">
        <f>SUM(L7:L32)</f>
        <v>0</v>
      </c>
      <c r="M33" s="10">
        <f>SUM(M7:M32)</f>
        <v>0</v>
      </c>
      <c r="N33" s="10">
        <f>SUM(N7:N32)</f>
        <v>0</v>
      </c>
      <c r="O33" s="10"/>
      <c r="P33" s="10">
        <f>SUM(P7:P32)</f>
        <v>0</v>
      </c>
      <c r="Q33" s="10">
        <f>SUM(Q7:Q32)</f>
        <v>45120190.5255794</v>
      </c>
      <c r="S33"/>
    </row>
    <row r="35" spans="1:19" x14ac:dyDescent="0.25">
      <c r="C35" s="32">
        <f>C33/$Q33</f>
        <v>0</v>
      </c>
    </row>
  </sheetData>
  <mergeCells count="7">
    <mergeCell ref="Q3:Q4"/>
    <mergeCell ref="D3:D4"/>
    <mergeCell ref="C3:C4"/>
    <mergeCell ref="B3:B4"/>
    <mergeCell ref="E3:H3"/>
    <mergeCell ref="I3:L3"/>
    <mergeCell ref="M3:P3"/>
  </mergeCells>
  <phoneticPr fontId="2" type="noConversion"/>
  <pageMargins left="0.78740157499999996" right="0.78740157499999996" top="0.984251969" bottom="0.984251969" header="0.4921259845" footer="0.4921259845"/>
  <pageSetup paperSize="9" scale="75" pageOrder="overThenDown" orientation="landscape" r:id="rId1"/>
  <headerFooter alignWithMargins="0"/>
  <colBreaks count="1" manualBreakCount="1">
    <brk id="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99D3-0E3D-4453-8CC4-51037F6629E6}">
  <dimension ref="A2:I33"/>
  <sheetViews>
    <sheetView workbookViewId="0">
      <selection activeCell="B4" sqref="B4"/>
    </sheetView>
  </sheetViews>
  <sheetFormatPr baseColWidth="10" defaultRowHeight="12.5" x14ac:dyDescent="0.25"/>
  <cols>
    <col min="1" max="1" width="4.7265625" customWidth="1"/>
    <col min="2" max="2" width="22.7265625" customWidth="1"/>
    <col min="3" max="3" width="17.453125" customWidth="1"/>
    <col min="4" max="4" width="17.1796875" customWidth="1"/>
    <col min="5" max="5" width="18.26953125" customWidth="1"/>
    <col min="6" max="6" width="21.54296875" customWidth="1"/>
    <col min="7" max="7" width="21.26953125" customWidth="1"/>
    <col min="8" max="8" width="14" customWidth="1"/>
    <col min="9" max="9" width="22.81640625" customWidth="1"/>
  </cols>
  <sheetData>
    <row r="2" spans="1:9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</row>
    <row r="3" spans="1:9" ht="13" x14ac:dyDescent="0.3">
      <c r="A3" s="2"/>
      <c r="B3" s="3" t="s">
        <v>34</v>
      </c>
      <c r="C3" s="5"/>
      <c r="D3" s="4"/>
      <c r="E3" s="5" t="s">
        <v>77</v>
      </c>
      <c r="F3" s="2"/>
      <c r="G3" s="2"/>
      <c r="H3" s="22" t="s">
        <v>81</v>
      </c>
      <c r="I3" s="22" t="s">
        <v>82</v>
      </c>
    </row>
    <row r="4" spans="1:9" ht="47.25" customHeight="1" x14ac:dyDescent="0.35">
      <c r="A4" s="2"/>
      <c r="B4" s="27" t="s">
        <v>110</v>
      </c>
      <c r="C4" s="19" t="s">
        <v>74</v>
      </c>
      <c r="D4" s="20" t="s">
        <v>75</v>
      </c>
      <c r="E4" s="21" t="s">
        <v>76</v>
      </c>
      <c r="F4" s="6" t="s">
        <v>79</v>
      </c>
      <c r="G4" s="6" t="s">
        <v>96</v>
      </c>
      <c r="H4" s="6" t="s">
        <v>101</v>
      </c>
      <c r="I4" s="6" t="s">
        <v>71</v>
      </c>
    </row>
    <row r="5" spans="1:9" ht="91.5" customHeight="1" x14ac:dyDescent="0.3">
      <c r="A5" s="2"/>
      <c r="B5" s="3" t="s">
        <v>0</v>
      </c>
      <c r="C5" s="7" t="s">
        <v>63</v>
      </c>
      <c r="D5" s="7" t="s">
        <v>73</v>
      </c>
      <c r="E5" s="7"/>
      <c r="F5" s="7" t="s">
        <v>78</v>
      </c>
      <c r="G5" s="23" t="s">
        <v>80</v>
      </c>
      <c r="H5" s="2"/>
      <c r="I5" s="2"/>
    </row>
    <row r="6" spans="1:9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F6" s="2" t="s">
        <v>2</v>
      </c>
      <c r="G6" s="2" t="s">
        <v>2</v>
      </c>
      <c r="H6" s="2"/>
      <c r="I6" s="2" t="s">
        <v>2</v>
      </c>
    </row>
    <row r="7" spans="1:9" x14ac:dyDescent="0.25">
      <c r="A7" s="2">
        <v>1</v>
      </c>
      <c r="B7" s="2" t="s">
        <v>3</v>
      </c>
      <c r="C7" s="8"/>
      <c r="D7" s="8"/>
      <c r="E7" s="8">
        <f>D7-C7</f>
        <v>0</v>
      </c>
      <c r="F7" s="8"/>
      <c r="G7" s="8"/>
      <c r="H7" s="24" t="e">
        <f>G7/F7</f>
        <v>#DIV/0!</v>
      </c>
      <c r="I7" s="8" t="e">
        <f>E7*H7</f>
        <v>#DIV/0!</v>
      </c>
    </row>
    <row r="8" spans="1:9" x14ac:dyDescent="0.25">
      <c r="A8" s="2">
        <v>2</v>
      </c>
      <c r="B8" s="2" t="s">
        <v>4</v>
      </c>
      <c r="C8" s="8"/>
      <c r="D8" s="8"/>
      <c r="E8" s="8">
        <f t="shared" ref="E8:E32" si="0">D8-C8</f>
        <v>0</v>
      </c>
      <c r="F8" s="8"/>
      <c r="G8" s="8"/>
      <c r="H8" s="24" t="e">
        <f t="shared" ref="H8:H33" si="1">G8/F8</f>
        <v>#DIV/0!</v>
      </c>
      <c r="I8" s="8" t="e">
        <f t="shared" ref="I8:I32" si="2">E8*H8</f>
        <v>#DIV/0!</v>
      </c>
    </row>
    <row r="9" spans="1:9" x14ac:dyDescent="0.25">
      <c r="A9" s="2">
        <v>3</v>
      </c>
      <c r="B9" s="2" t="s">
        <v>5</v>
      </c>
      <c r="C9" s="8"/>
      <c r="D9" s="8"/>
      <c r="E9" s="8">
        <f t="shared" si="0"/>
        <v>0</v>
      </c>
      <c r="F9" s="8"/>
      <c r="G9" s="8"/>
      <c r="H9" s="24" t="e">
        <f t="shared" si="1"/>
        <v>#DIV/0!</v>
      </c>
      <c r="I9" s="8" t="e">
        <f t="shared" si="2"/>
        <v>#DIV/0!</v>
      </c>
    </row>
    <row r="10" spans="1:9" x14ac:dyDescent="0.25">
      <c r="A10" s="2">
        <v>4</v>
      </c>
      <c r="B10" s="2" t="s">
        <v>6</v>
      </c>
      <c r="C10" s="8"/>
      <c r="D10" s="8"/>
      <c r="E10" s="8">
        <f t="shared" si="0"/>
        <v>0</v>
      </c>
      <c r="F10" s="8"/>
      <c r="G10" s="8"/>
      <c r="H10" s="24" t="e">
        <f t="shared" si="1"/>
        <v>#DIV/0!</v>
      </c>
      <c r="I10" s="8" t="e">
        <f t="shared" si="2"/>
        <v>#DIV/0!</v>
      </c>
    </row>
    <row r="11" spans="1:9" x14ac:dyDescent="0.25">
      <c r="A11" s="2">
        <v>5</v>
      </c>
      <c r="B11" s="2" t="s">
        <v>7</v>
      </c>
      <c r="C11" s="8"/>
      <c r="D11" s="8"/>
      <c r="E11" s="8">
        <f t="shared" si="0"/>
        <v>0</v>
      </c>
      <c r="F11" s="8"/>
      <c r="G11" s="8"/>
      <c r="H11" s="24" t="e">
        <f t="shared" si="1"/>
        <v>#DIV/0!</v>
      </c>
      <c r="I11" s="8" t="e">
        <f t="shared" si="2"/>
        <v>#DIV/0!</v>
      </c>
    </row>
    <row r="12" spans="1:9" x14ac:dyDescent="0.25">
      <c r="A12" s="2">
        <v>6</v>
      </c>
      <c r="B12" s="2" t="s">
        <v>8</v>
      </c>
      <c r="C12" s="8"/>
      <c r="D12" s="8"/>
      <c r="E12" s="8">
        <f t="shared" si="0"/>
        <v>0</v>
      </c>
      <c r="F12" s="8"/>
      <c r="G12" s="8"/>
      <c r="H12" s="24" t="e">
        <f t="shared" si="1"/>
        <v>#DIV/0!</v>
      </c>
      <c r="I12" s="8" t="e">
        <f t="shared" si="2"/>
        <v>#DIV/0!</v>
      </c>
    </row>
    <row r="13" spans="1:9" x14ac:dyDescent="0.25">
      <c r="A13" s="2">
        <v>7</v>
      </c>
      <c r="B13" s="2" t="s">
        <v>9</v>
      </c>
      <c r="C13" s="8"/>
      <c r="D13" s="8"/>
      <c r="E13" s="8">
        <f t="shared" si="0"/>
        <v>0</v>
      </c>
      <c r="F13" s="8"/>
      <c r="G13" s="8"/>
      <c r="H13" s="24" t="e">
        <f t="shared" si="1"/>
        <v>#DIV/0!</v>
      </c>
      <c r="I13" s="8" t="e">
        <f t="shared" si="2"/>
        <v>#DIV/0!</v>
      </c>
    </row>
    <row r="14" spans="1:9" x14ac:dyDescent="0.25">
      <c r="A14" s="2">
        <v>8</v>
      </c>
      <c r="B14" s="2" t="s">
        <v>10</v>
      </c>
      <c r="C14" s="8"/>
      <c r="D14" s="8"/>
      <c r="E14" s="8">
        <f t="shared" si="0"/>
        <v>0</v>
      </c>
      <c r="F14" s="8"/>
      <c r="G14" s="8"/>
      <c r="H14" s="24" t="e">
        <f t="shared" si="1"/>
        <v>#DIV/0!</v>
      </c>
      <c r="I14" s="8" t="e">
        <f t="shared" si="2"/>
        <v>#DIV/0!</v>
      </c>
    </row>
    <row r="15" spans="1:9" x14ac:dyDescent="0.25">
      <c r="A15" s="2">
        <v>9</v>
      </c>
      <c r="B15" s="2" t="s">
        <v>11</v>
      </c>
      <c r="C15" s="8"/>
      <c r="D15" s="8"/>
      <c r="E15" s="8">
        <f t="shared" si="0"/>
        <v>0</v>
      </c>
      <c r="F15" s="8"/>
      <c r="G15" s="8"/>
      <c r="H15" s="24" t="e">
        <f t="shared" si="1"/>
        <v>#DIV/0!</v>
      </c>
      <c r="I15" s="8" t="e">
        <f t="shared" si="2"/>
        <v>#DIV/0!</v>
      </c>
    </row>
    <row r="16" spans="1:9" x14ac:dyDescent="0.25">
      <c r="A16" s="2">
        <v>10</v>
      </c>
      <c r="B16" s="2" t="s">
        <v>12</v>
      </c>
      <c r="C16" s="8"/>
      <c r="D16" s="8"/>
      <c r="E16" s="8">
        <f t="shared" si="0"/>
        <v>0</v>
      </c>
      <c r="F16" s="8"/>
      <c r="G16" s="8"/>
      <c r="H16" s="24" t="e">
        <f t="shared" si="1"/>
        <v>#DIV/0!</v>
      </c>
      <c r="I16" s="8" t="e">
        <f t="shared" si="2"/>
        <v>#DIV/0!</v>
      </c>
    </row>
    <row r="17" spans="1:9" x14ac:dyDescent="0.25">
      <c r="A17" s="2">
        <v>11</v>
      </c>
      <c r="B17" s="2" t="s">
        <v>13</v>
      </c>
      <c r="C17" s="8"/>
      <c r="D17" s="8"/>
      <c r="E17" s="8">
        <f t="shared" si="0"/>
        <v>0</v>
      </c>
      <c r="F17" s="8"/>
      <c r="G17" s="8"/>
      <c r="H17" s="24" t="e">
        <f t="shared" si="1"/>
        <v>#DIV/0!</v>
      </c>
      <c r="I17" s="8" t="e">
        <f t="shared" si="2"/>
        <v>#DIV/0!</v>
      </c>
    </row>
    <row r="18" spans="1:9" x14ac:dyDescent="0.25">
      <c r="A18" s="2">
        <v>12</v>
      </c>
      <c r="B18" s="2" t="s">
        <v>14</v>
      </c>
      <c r="C18" s="8"/>
      <c r="D18" s="8"/>
      <c r="E18" s="8">
        <f t="shared" si="0"/>
        <v>0</v>
      </c>
      <c r="F18" s="8"/>
      <c r="G18" s="8"/>
      <c r="H18" s="24" t="e">
        <f t="shared" si="1"/>
        <v>#DIV/0!</v>
      </c>
      <c r="I18" s="8" t="e">
        <f t="shared" si="2"/>
        <v>#DIV/0!</v>
      </c>
    </row>
    <row r="19" spans="1:9" x14ac:dyDescent="0.25">
      <c r="A19" s="2">
        <v>13</v>
      </c>
      <c r="B19" s="2" t="s">
        <v>15</v>
      </c>
      <c r="C19" s="8"/>
      <c r="D19" s="8"/>
      <c r="E19" s="8">
        <f t="shared" si="0"/>
        <v>0</v>
      </c>
      <c r="F19" s="8"/>
      <c r="G19" s="8"/>
      <c r="H19" s="24" t="e">
        <f t="shared" si="1"/>
        <v>#DIV/0!</v>
      </c>
      <c r="I19" s="8" t="e">
        <f t="shared" si="2"/>
        <v>#DIV/0!</v>
      </c>
    </row>
    <row r="20" spans="1:9" x14ac:dyDescent="0.25">
      <c r="A20" s="2">
        <v>14</v>
      </c>
      <c r="B20" s="2" t="s">
        <v>16</v>
      </c>
      <c r="C20" s="8"/>
      <c r="D20" s="8"/>
      <c r="E20" s="8">
        <f t="shared" si="0"/>
        <v>0</v>
      </c>
      <c r="F20" s="8"/>
      <c r="G20" s="8"/>
      <c r="H20" s="24" t="e">
        <f t="shared" si="1"/>
        <v>#DIV/0!</v>
      </c>
      <c r="I20" s="8" t="e">
        <f t="shared" si="2"/>
        <v>#DIV/0!</v>
      </c>
    </row>
    <row r="21" spans="1:9" x14ac:dyDescent="0.25">
      <c r="A21" s="2">
        <v>15</v>
      </c>
      <c r="B21" s="2" t="s">
        <v>17</v>
      </c>
      <c r="C21" s="8"/>
      <c r="D21" s="8"/>
      <c r="E21" s="8">
        <f t="shared" si="0"/>
        <v>0</v>
      </c>
      <c r="F21" s="8"/>
      <c r="G21" s="8"/>
      <c r="H21" s="24" t="e">
        <f t="shared" si="1"/>
        <v>#DIV/0!</v>
      </c>
      <c r="I21" s="8" t="e">
        <f t="shared" si="2"/>
        <v>#DIV/0!</v>
      </c>
    </row>
    <row r="22" spans="1:9" x14ac:dyDescent="0.25">
      <c r="A22" s="2">
        <v>16</v>
      </c>
      <c r="B22" s="2" t="s">
        <v>18</v>
      </c>
      <c r="C22" s="8"/>
      <c r="D22" s="8"/>
      <c r="E22" s="8">
        <f t="shared" si="0"/>
        <v>0</v>
      </c>
      <c r="F22" s="8"/>
      <c r="G22" s="8"/>
      <c r="H22" s="24" t="e">
        <f t="shared" si="1"/>
        <v>#DIV/0!</v>
      </c>
      <c r="I22" s="8" t="e">
        <f t="shared" si="2"/>
        <v>#DIV/0!</v>
      </c>
    </row>
    <row r="23" spans="1:9" x14ac:dyDescent="0.25">
      <c r="A23" s="2">
        <v>17</v>
      </c>
      <c r="B23" s="2" t="s">
        <v>19</v>
      </c>
      <c r="C23" s="8"/>
      <c r="D23" s="8"/>
      <c r="E23" s="8">
        <f t="shared" si="0"/>
        <v>0</v>
      </c>
      <c r="F23" s="8"/>
      <c r="G23" s="8"/>
      <c r="H23" s="24" t="e">
        <f t="shared" si="1"/>
        <v>#DIV/0!</v>
      </c>
      <c r="I23" s="8" t="e">
        <f t="shared" si="2"/>
        <v>#DIV/0!</v>
      </c>
    </row>
    <row r="24" spans="1:9" x14ac:dyDescent="0.25">
      <c r="A24" s="2">
        <v>18</v>
      </c>
      <c r="B24" s="2" t="s">
        <v>20</v>
      </c>
      <c r="C24" s="8"/>
      <c r="D24" s="8"/>
      <c r="E24" s="8">
        <f t="shared" si="0"/>
        <v>0</v>
      </c>
      <c r="F24" s="8"/>
      <c r="G24" s="8"/>
      <c r="H24" s="24" t="e">
        <f t="shared" si="1"/>
        <v>#DIV/0!</v>
      </c>
      <c r="I24" s="8" t="e">
        <f t="shared" si="2"/>
        <v>#DIV/0!</v>
      </c>
    </row>
    <row r="25" spans="1:9" x14ac:dyDescent="0.25">
      <c r="A25" s="2">
        <v>19</v>
      </c>
      <c r="B25" s="2" t="s">
        <v>21</v>
      </c>
      <c r="C25" s="8"/>
      <c r="D25" s="8"/>
      <c r="E25" s="8">
        <f t="shared" si="0"/>
        <v>0</v>
      </c>
      <c r="F25" s="8"/>
      <c r="G25" s="8"/>
      <c r="H25" s="24" t="e">
        <f t="shared" si="1"/>
        <v>#DIV/0!</v>
      </c>
      <c r="I25" s="8" t="e">
        <f t="shared" si="2"/>
        <v>#DIV/0!</v>
      </c>
    </row>
    <row r="26" spans="1:9" x14ac:dyDescent="0.25">
      <c r="A26" s="2">
        <v>20</v>
      </c>
      <c r="B26" s="2" t="s">
        <v>22</v>
      </c>
      <c r="C26" s="8"/>
      <c r="D26" s="8"/>
      <c r="E26" s="8">
        <f t="shared" si="0"/>
        <v>0</v>
      </c>
      <c r="F26" s="8"/>
      <c r="G26" s="8"/>
      <c r="H26" s="24" t="e">
        <f t="shared" si="1"/>
        <v>#DIV/0!</v>
      </c>
      <c r="I26" s="8" t="e">
        <f t="shared" si="2"/>
        <v>#DIV/0!</v>
      </c>
    </row>
    <row r="27" spans="1:9" x14ac:dyDescent="0.25">
      <c r="A27" s="2">
        <v>21</v>
      </c>
      <c r="B27" s="2" t="s">
        <v>23</v>
      </c>
      <c r="C27" s="8"/>
      <c r="D27" s="8"/>
      <c r="E27" s="8">
        <f t="shared" si="0"/>
        <v>0</v>
      </c>
      <c r="F27" s="8"/>
      <c r="G27" s="8"/>
      <c r="H27" s="24" t="e">
        <f t="shared" si="1"/>
        <v>#DIV/0!</v>
      </c>
      <c r="I27" s="8" t="e">
        <f t="shared" si="2"/>
        <v>#DIV/0!</v>
      </c>
    </row>
    <row r="28" spans="1:9" x14ac:dyDescent="0.25">
      <c r="A28" s="2">
        <v>22</v>
      </c>
      <c r="B28" s="2" t="s">
        <v>24</v>
      </c>
      <c r="C28" s="8"/>
      <c r="D28" s="8"/>
      <c r="E28" s="8">
        <f t="shared" si="0"/>
        <v>0</v>
      </c>
      <c r="F28" s="8"/>
      <c r="G28" s="8"/>
      <c r="H28" s="24" t="e">
        <f t="shared" si="1"/>
        <v>#DIV/0!</v>
      </c>
      <c r="I28" s="8" t="e">
        <f t="shared" si="2"/>
        <v>#DIV/0!</v>
      </c>
    </row>
    <row r="29" spans="1:9" x14ac:dyDescent="0.25">
      <c r="A29" s="2">
        <v>23</v>
      </c>
      <c r="B29" s="2" t="s">
        <v>25</v>
      </c>
      <c r="C29" s="8"/>
      <c r="D29" s="8"/>
      <c r="E29" s="8">
        <f t="shared" si="0"/>
        <v>0</v>
      </c>
      <c r="F29" s="8"/>
      <c r="G29" s="8"/>
      <c r="H29" s="24" t="e">
        <f t="shared" si="1"/>
        <v>#DIV/0!</v>
      </c>
      <c r="I29" s="8" t="e">
        <f t="shared" si="2"/>
        <v>#DIV/0!</v>
      </c>
    </row>
    <row r="30" spans="1:9" x14ac:dyDescent="0.25">
      <c r="A30" s="2">
        <v>24</v>
      </c>
      <c r="B30" s="2" t="s">
        <v>26</v>
      </c>
      <c r="C30" s="8"/>
      <c r="D30" s="8"/>
      <c r="E30" s="8">
        <f t="shared" si="0"/>
        <v>0</v>
      </c>
      <c r="F30" s="8"/>
      <c r="G30" s="8"/>
      <c r="H30" s="24" t="e">
        <f t="shared" si="1"/>
        <v>#DIV/0!</v>
      </c>
      <c r="I30" s="8" t="e">
        <f t="shared" si="2"/>
        <v>#DIV/0!</v>
      </c>
    </row>
    <row r="31" spans="1:9" x14ac:dyDescent="0.25">
      <c r="A31" s="2">
        <v>25</v>
      </c>
      <c r="B31" s="2" t="s">
        <v>27</v>
      </c>
      <c r="C31" s="8"/>
      <c r="D31" s="8"/>
      <c r="E31" s="8">
        <f t="shared" si="0"/>
        <v>0</v>
      </c>
      <c r="F31" s="8"/>
      <c r="G31" s="8"/>
      <c r="H31" s="24" t="e">
        <f t="shared" si="1"/>
        <v>#DIV/0!</v>
      </c>
      <c r="I31" s="8" t="e">
        <f t="shared" si="2"/>
        <v>#DIV/0!</v>
      </c>
    </row>
    <row r="32" spans="1:9" x14ac:dyDescent="0.25">
      <c r="A32" s="2">
        <v>26</v>
      </c>
      <c r="B32" s="2" t="s">
        <v>28</v>
      </c>
      <c r="C32" s="8"/>
      <c r="D32" s="8"/>
      <c r="E32" s="8">
        <f t="shared" si="0"/>
        <v>0</v>
      </c>
      <c r="F32" s="8"/>
      <c r="G32" s="8"/>
      <c r="H32" s="24" t="e">
        <f t="shared" si="1"/>
        <v>#DIV/0!</v>
      </c>
      <c r="I32" s="8" t="e">
        <f t="shared" si="2"/>
        <v>#DIV/0!</v>
      </c>
    </row>
    <row r="33" spans="1: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>
        <f>SUM(G7:G32)</f>
        <v>0</v>
      </c>
      <c r="H33" s="25" t="e">
        <f t="shared" si="1"/>
        <v>#DIV/0!</v>
      </c>
      <c r="I33" s="10" t="e">
        <f>SUM(I7:I32)</f>
        <v>#DIV/0!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1DDE-8664-4495-9D5B-104579AEC05B}">
  <dimension ref="A2:J33"/>
  <sheetViews>
    <sheetView tabSelected="1" workbookViewId="0">
      <selection activeCell="B4" sqref="B4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</row>
    <row r="4" spans="1:10" ht="65" x14ac:dyDescent="0.3">
      <c r="A4" s="2"/>
      <c r="B4" s="11" t="s">
        <v>111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104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</row>
    <row r="6" spans="1:10" ht="13" x14ac:dyDescent="0.3">
      <c r="A6" s="2"/>
      <c r="B6" s="3" t="s">
        <v>1</v>
      </c>
      <c r="C6" s="14" t="s">
        <v>2</v>
      </c>
      <c r="D6" s="14" t="s">
        <v>2</v>
      </c>
      <c r="E6" s="14" t="s">
        <v>2</v>
      </c>
      <c r="F6" s="14" t="s">
        <v>2</v>
      </c>
      <c r="G6" s="14" t="s">
        <v>2</v>
      </c>
      <c r="H6" s="14" t="s">
        <v>2</v>
      </c>
    </row>
    <row r="7" spans="1:10" x14ac:dyDescent="0.25">
      <c r="A7" s="2">
        <v>1</v>
      </c>
      <c r="B7" s="2" t="s">
        <v>3</v>
      </c>
      <c r="C7" s="8">
        <f>Natürliche_Personen!J7</f>
        <v>24761494.600000001</v>
      </c>
      <c r="D7" s="8">
        <f>Quellenbesteuerte_Einkommen!C7</f>
        <v>758931.78872289974</v>
      </c>
      <c r="E7" s="8">
        <f>Vermögen_natürliche_Personen!E7</f>
        <v>3355958.3291191384</v>
      </c>
      <c r="F7" s="8">
        <f>'Juristische Personen'!Q7</f>
        <v>11851482.772068592</v>
      </c>
      <c r="G7" s="8"/>
      <c r="H7" s="8">
        <f>SUM(C7:G7)</f>
        <v>40727867.489910632</v>
      </c>
      <c r="J7" s="13"/>
    </row>
    <row r="8" spans="1:10" x14ac:dyDescent="0.25">
      <c r="A8" s="2">
        <v>2</v>
      </c>
      <c r="B8" s="2" t="s">
        <v>4</v>
      </c>
      <c r="C8" s="8">
        <f>Natürliche_Personen!J8</f>
        <v>11924630.299999999</v>
      </c>
      <c r="D8" s="8">
        <f>Quellenbesteuerte_Einkommen!C8</f>
        <v>443564.55830375646</v>
      </c>
      <c r="E8" s="8">
        <f>Vermögen_natürliche_Personen!E8</f>
        <v>1308685.8811046665</v>
      </c>
      <c r="F8" s="8">
        <f>'Juristische Personen'!Q8</f>
        <v>3252223.0059160986</v>
      </c>
      <c r="G8" s="8"/>
      <c r="H8" s="8">
        <f t="shared" ref="H8:H32" si="0">SUM(C8:G8)</f>
        <v>16929103.745324522</v>
      </c>
      <c r="J8" s="13"/>
    </row>
    <row r="9" spans="1:10" x14ac:dyDescent="0.25">
      <c r="A9" s="2">
        <v>3</v>
      </c>
      <c r="B9" s="2" t="s">
        <v>5</v>
      </c>
      <c r="C9" s="8">
        <f>Natürliche_Personen!J9</f>
        <v>4507026.9000000004</v>
      </c>
      <c r="D9" s="8">
        <f>Quellenbesteuerte_Einkommen!C9</f>
        <v>210601.89531478329</v>
      </c>
      <c r="E9" s="8">
        <f>Vermögen_natürliche_Personen!E9</f>
        <v>395077.00986447994</v>
      </c>
      <c r="F9" s="8">
        <f>'Juristische Personen'!Q9</f>
        <v>1182265.2405599887</v>
      </c>
      <c r="G9" s="8"/>
      <c r="H9" s="8">
        <f t="shared" si="0"/>
        <v>6294971.0457392521</v>
      </c>
      <c r="J9" s="13"/>
    </row>
    <row r="10" spans="1:10" x14ac:dyDescent="0.25">
      <c r="A10" s="2">
        <v>4</v>
      </c>
      <c r="B10" s="2" t="s">
        <v>6</v>
      </c>
      <c r="C10" s="8">
        <f>Natürliche_Personen!J10</f>
        <v>373503.19999999995</v>
      </c>
      <c r="D10" s="8">
        <f>Quellenbesteuerte_Einkommen!C10</f>
        <v>16100.089140399059</v>
      </c>
      <c r="E10" s="8">
        <f>Vermögen_natürliche_Personen!E10</f>
        <v>40081.026519395571</v>
      </c>
      <c r="F10" s="8">
        <f>'Juristische Personen'!Q10</f>
        <v>132593.86817446674</v>
      </c>
      <c r="G10" s="8"/>
      <c r="H10" s="8">
        <f t="shared" si="0"/>
        <v>562278.18383426138</v>
      </c>
      <c r="J10" s="13"/>
    </row>
    <row r="11" spans="1:10" x14ac:dyDescent="0.25">
      <c r="A11" s="2">
        <v>5</v>
      </c>
      <c r="B11" s="2" t="s">
        <v>7</v>
      </c>
      <c r="C11" s="8">
        <f>Natürliche_Personen!J11</f>
        <v>2748694.4000000004</v>
      </c>
      <c r="D11" s="8">
        <f>Quellenbesteuerte_Einkommen!C11</f>
        <v>45397.637038511755</v>
      </c>
      <c r="E11" s="8">
        <f>Vermögen_natürliche_Personen!E11</f>
        <v>289463.12686848093</v>
      </c>
      <c r="F11" s="8">
        <f>'Juristische Personen'!Q11</f>
        <v>1062015.6362348425</v>
      </c>
      <c r="G11" s="8"/>
      <c r="H11" s="8">
        <f t="shared" si="0"/>
        <v>4145570.8001418356</v>
      </c>
      <c r="J11" s="13"/>
    </row>
    <row r="12" spans="1:10" x14ac:dyDescent="0.25">
      <c r="A12" s="2">
        <v>6</v>
      </c>
      <c r="B12" s="2" t="s">
        <v>8</v>
      </c>
      <c r="C12" s="8">
        <f>Natürliche_Personen!J12</f>
        <v>385877.19999999995</v>
      </c>
      <c r="D12" s="8">
        <f>Quellenbesteuerte_Einkommen!C12</f>
        <v>19241.580604544528</v>
      </c>
      <c r="E12" s="8">
        <f>Vermögen_natürliche_Personen!E12</f>
        <v>43082.09589335238</v>
      </c>
      <c r="F12" s="8">
        <f>'Juristische Personen'!Q12</f>
        <v>82353.260856269699</v>
      </c>
      <c r="G12" s="8"/>
      <c r="H12" s="8">
        <f t="shared" si="0"/>
        <v>530554.1373541666</v>
      </c>
      <c r="J12" s="13"/>
    </row>
    <row r="13" spans="1:10" x14ac:dyDescent="0.25">
      <c r="A13" s="2">
        <v>7</v>
      </c>
      <c r="B13" s="2" t="s">
        <v>9</v>
      </c>
      <c r="C13" s="8">
        <f>Natürliche_Personen!J13</f>
        <v>754783.5</v>
      </c>
      <c r="D13" s="8">
        <f>Quellenbesteuerte_Einkommen!C13</f>
        <v>11687.510157990897</v>
      </c>
      <c r="E13" s="8">
        <f>Vermögen_natürliche_Personen!E13</f>
        <v>147174.67354452141</v>
      </c>
      <c r="F13" s="8">
        <f>'Juristische Personen'!Q13</f>
        <v>199143.28250443883</v>
      </c>
      <c r="G13" s="8"/>
      <c r="H13" s="8">
        <f t="shared" si="0"/>
        <v>1112788.9662069511</v>
      </c>
      <c r="J13" s="13"/>
    </row>
    <row r="14" spans="1:10" x14ac:dyDescent="0.25">
      <c r="A14" s="2">
        <v>8</v>
      </c>
      <c r="B14" s="2" t="s">
        <v>10</v>
      </c>
      <c r="C14" s="8">
        <f>Natürliche_Personen!J14</f>
        <v>453601.99999999994</v>
      </c>
      <c r="D14" s="8">
        <f>Quellenbesteuerte_Einkommen!C14</f>
        <v>20721.442959297383</v>
      </c>
      <c r="E14" s="8">
        <f>Vermögen_natürliche_Personen!E14</f>
        <v>54776.518889684965</v>
      </c>
      <c r="F14" s="8">
        <f>'Juristische Personen'!Q14</f>
        <v>336385.87996699382</v>
      </c>
      <c r="G14" s="8"/>
      <c r="H14" s="8">
        <f t="shared" si="0"/>
        <v>865485.84181597608</v>
      </c>
      <c r="J14" s="13"/>
    </row>
    <row r="15" spans="1:10" x14ac:dyDescent="0.25">
      <c r="A15" s="2">
        <v>9</v>
      </c>
      <c r="B15" s="2" t="s">
        <v>11</v>
      </c>
      <c r="C15" s="8">
        <f>Natürliche_Personen!J15</f>
        <v>2502862.3999999994</v>
      </c>
      <c r="D15" s="8">
        <f>Quellenbesteuerte_Einkommen!C15</f>
        <v>55376.933134973711</v>
      </c>
      <c r="E15" s="8">
        <f>Vermögen_natürliche_Personen!E15</f>
        <v>296026.1659533286</v>
      </c>
      <c r="F15" s="8">
        <f>'Juristische Personen'!Q15</f>
        <v>2169097.8391363844</v>
      </c>
      <c r="G15" s="8"/>
      <c r="H15" s="8">
        <f t="shared" si="0"/>
        <v>5023363.3382246858</v>
      </c>
      <c r="J15" s="13"/>
    </row>
    <row r="16" spans="1:10" x14ac:dyDescent="0.25">
      <c r="A16" s="2">
        <v>10</v>
      </c>
      <c r="B16" s="2" t="s">
        <v>12</v>
      </c>
      <c r="C16" s="8">
        <f>Natürliche_Personen!J16</f>
        <v>2898931.8999999994</v>
      </c>
      <c r="D16" s="8">
        <f>Quellenbesteuerte_Einkommen!C16</f>
        <v>136124.02236735527</v>
      </c>
      <c r="E16" s="8">
        <f>Vermögen_natürliche_Personen!E16</f>
        <v>235238.21746463911</v>
      </c>
      <c r="F16" s="8">
        <f>'Juristische Personen'!Q16</f>
        <v>1070963.9687231705</v>
      </c>
      <c r="G16" s="8"/>
      <c r="H16" s="8">
        <f t="shared" si="0"/>
        <v>4341258.1085551642</v>
      </c>
      <c r="J16" s="13"/>
    </row>
    <row r="17" spans="1:10" x14ac:dyDescent="0.25">
      <c r="A17" s="2">
        <v>11</v>
      </c>
      <c r="B17" s="2" t="s">
        <v>13</v>
      </c>
      <c r="C17" s="8">
        <f>Natürliche_Personen!J17</f>
        <v>3335361.3</v>
      </c>
      <c r="D17" s="8">
        <f>Quellenbesteuerte_Einkommen!C17</f>
        <v>107509.12502731477</v>
      </c>
      <c r="E17" s="8">
        <f>Vermögen_natürliche_Personen!E17</f>
        <v>310226.49956649728</v>
      </c>
      <c r="F17" s="8">
        <f>'Juristische Personen'!Q17</f>
        <v>689425.24588014325</v>
      </c>
      <c r="G17" s="8"/>
      <c r="H17" s="8">
        <f t="shared" si="0"/>
        <v>4442522.1704739556</v>
      </c>
      <c r="J17" s="13"/>
    </row>
    <row r="18" spans="1:10" x14ac:dyDescent="0.25">
      <c r="A18" s="2">
        <v>12</v>
      </c>
      <c r="B18" s="2" t="s">
        <v>14</v>
      </c>
      <c r="C18" s="8">
        <f>Natürliche_Personen!J18</f>
        <v>3740387.5</v>
      </c>
      <c r="D18" s="8">
        <f>Quellenbesteuerte_Einkommen!C18</f>
        <v>517599.85474400898</v>
      </c>
      <c r="E18" s="8">
        <f>Vermögen_natürliche_Personen!E18</f>
        <v>311760.68111642252</v>
      </c>
      <c r="F18" s="8">
        <f>'Juristische Personen'!Q18</f>
        <v>2596437.9035521857</v>
      </c>
      <c r="G18" s="8"/>
      <c r="H18" s="8">
        <f t="shared" si="0"/>
        <v>7166185.9394126171</v>
      </c>
      <c r="J18" s="13"/>
    </row>
    <row r="19" spans="1:10" x14ac:dyDescent="0.25">
      <c r="A19" s="2">
        <v>13</v>
      </c>
      <c r="B19" s="2" t="s">
        <v>15</v>
      </c>
      <c r="C19" s="8">
        <f>Natürliche_Personen!J19</f>
        <v>5088431.6999999993</v>
      </c>
      <c r="D19" s="8">
        <f>Quellenbesteuerte_Einkommen!C19</f>
        <v>254541.926264649</v>
      </c>
      <c r="E19" s="8">
        <f>Vermögen_natürliche_Personen!E19</f>
        <v>466592.32122115156</v>
      </c>
      <c r="F19" s="8">
        <f>'Juristische Personen'!Q19</f>
        <v>1221130.3035663557</v>
      </c>
      <c r="G19" s="8"/>
      <c r="H19" s="8">
        <f t="shared" si="0"/>
        <v>7030696.2510521561</v>
      </c>
      <c r="J19" s="13"/>
    </row>
    <row r="20" spans="1:10" x14ac:dyDescent="0.25">
      <c r="A20" s="2">
        <v>14</v>
      </c>
      <c r="B20" s="2" t="s">
        <v>16</v>
      </c>
      <c r="C20" s="8">
        <f>Natürliche_Personen!J20</f>
        <v>1010711.4</v>
      </c>
      <c r="D20" s="8">
        <f>Quellenbesteuerte_Einkommen!C20</f>
        <v>70291.404162941908</v>
      </c>
      <c r="E20" s="8">
        <f>Vermögen_natürliche_Personen!E20</f>
        <v>108141.62245856978</v>
      </c>
      <c r="F20" s="8">
        <f>'Juristische Personen'!Q20</f>
        <v>486659.48444738716</v>
      </c>
      <c r="G20" s="8"/>
      <c r="H20" s="8">
        <f t="shared" si="0"/>
        <v>1675803.9110688986</v>
      </c>
      <c r="J20" s="13"/>
    </row>
    <row r="21" spans="1:10" x14ac:dyDescent="0.25">
      <c r="A21" s="2">
        <v>15</v>
      </c>
      <c r="B21" s="2" t="s">
        <v>17</v>
      </c>
      <c r="C21" s="8">
        <f>Natürliche_Personen!J21</f>
        <v>773748.49999999988</v>
      </c>
      <c r="D21" s="8">
        <f>Quellenbesteuerte_Einkommen!C21</f>
        <v>24579.730442332795</v>
      </c>
      <c r="E21" s="8">
        <f>Vermögen_natürliche_Personen!E21</f>
        <v>95188.734089983758</v>
      </c>
      <c r="F21" s="8">
        <f>'Juristische Personen'!Q21</f>
        <v>157554.12619557348</v>
      </c>
      <c r="G21" s="8"/>
      <c r="H21" s="8">
        <f t="shared" si="0"/>
        <v>1051071.0907278899</v>
      </c>
      <c r="J21" s="13"/>
    </row>
    <row r="22" spans="1:10" x14ac:dyDescent="0.25">
      <c r="A22" s="2">
        <v>16</v>
      </c>
      <c r="B22" s="2" t="s">
        <v>18</v>
      </c>
      <c r="C22" s="8">
        <f>Natürliche_Personen!J22</f>
        <v>204570.1</v>
      </c>
      <c r="D22" s="8">
        <f>Quellenbesteuerte_Einkommen!C22</f>
        <v>7823.8815946729856</v>
      </c>
      <c r="E22" s="8">
        <f>Vermögen_natürliche_Personen!E22</f>
        <v>28048.396507803005</v>
      </c>
      <c r="F22" s="8">
        <f>'Juristische Personen'!Q22</f>
        <v>57397.469228508133</v>
      </c>
      <c r="G22" s="8"/>
      <c r="H22" s="8">
        <f t="shared" si="0"/>
        <v>297839.84733098414</v>
      </c>
      <c r="J22" s="13"/>
    </row>
    <row r="23" spans="1:10" x14ac:dyDescent="0.25">
      <c r="A23" s="2">
        <v>17</v>
      </c>
      <c r="B23" s="2" t="s">
        <v>19</v>
      </c>
      <c r="C23" s="8">
        <f>Natürliche_Personen!J23</f>
        <v>5829739.8999999994</v>
      </c>
      <c r="D23" s="8">
        <f>Quellenbesteuerte_Einkommen!C23</f>
        <v>298779.68348105607</v>
      </c>
      <c r="E23" s="8">
        <f>Vermögen_natürliche_Personen!E23</f>
        <v>608013.05788749515</v>
      </c>
      <c r="F23" s="8">
        <f>'Juristische Personen'!Q23</f>
        <v>1589531.5478147021</v>
      </c>
      <c r="G23" s="8"/>
      <c r="H23" s="8">
        <f t="shared" si="0"/>
        <v>8326064.1891832538</v>
      </c>
      <c r="J23" s="13"/>
    </row>
    <row r="24" spans="1:10" x14ac:dyDescent="0.25">
      <c r="A24" s="2">
        <v>18</v>
      </c>
      <c r="B24" s="2" t="s">
        <v>20</v>
      </c>
      <c r="C24" s="8">
        <f>Natürliche_Personen!J24</f>
        <v>2651417.9999999995</v>
      </c>
      <c r="D24" s="8">
        <f>Quellenbesteuerte_Einkommen!C24</f>
        <v>221951.62666480616</v>
      </c>
      <c r="E24" s="8">
        <f>Vermögen_natürliche_Personen!E24</f>
        <v>357506.610730535</v>
      </c>
      <c r="F24" s="8">
        <f>'Juristische Personen'!Q24</f>
        <v>659737.2607836579</v>
      </c>
      <c r="G24" s="8"/>
      <c r="H24" s="8">
        <f t="shared" si="0"/>
        <v>3890613.4981789985</v>
      </c>
      <c r="J24" s="13"/>
    </row>
    <row r="25" spans="1:10" x14ac:dyDescent="0.25">
      <c r="A25" s="2">
        <v>19</v>
      </c>
      <c r="B25" s="2" t="s">
        <v>21</v>
      </c>
      <c r="C25" s="8">
        <f>Natürliche_Personen!J25</f>
        <v>8255584.3000000007</v>
      </c>
      <c r="D25" s="8">
        <f>Quellenbesteuerte_Einkommen!C25</f>
        <v>431047.4316397729</v>
      </c>
      <c r="E25" s="8">
        <f>Vermögen_natürliche_Personen!E25</f>
        <v>813141.48061792331</v>
      </c>
      <c r="F25" s="8">
        <f>'Juristische Personen'!Q25</f>
        <v>2133413.3243235303</v>
      </c>
      <c r="G25" s="8"/>
      <c r="H25" s="8">
        <f t="shared" si="0"/>
        <v>11633186.536581229</v>
      </c>
      <c r="J25" s="13"/>
    </row>
    <row r="26" spans="1:10" x14ac:dyDescent="0.25">
      <c r="A26" s="2">
        <v>20</v>
      </c>
      <c r="B26" s="2" t="s">
        <v>22</v>
      </c>
      <c r="C26" s="8">
        <f>Natürliche_Personen!J26</f>
        <v>2969953.5000000005</v>
      </c>
      <c r="D26" s="8">
        <f>Quellenbesteuerte_Einkommen!C26</f>
        <v>146075.06019425669</v>
      </c>
      <c r="E26" s="8">
        <f>Vermögen_natürliche_Personen!E26</f>
        <v>265547.54108046298</v>
      </c>
      <c r="F26" s="8">
        <f>'Juristische Personen'!Q26</f>
        <v>1346843.2632947487</v>
      </c>
      <c r="G26" s="8"/>
      <c r="H26" s="8">
        <f t="shared" si="0"/>
        <v>4728419.3645694694</v>
      </c>
      <c r="J26" s="13"/>
    </row>
    <row r="27" spans="1:10" x14ac:dyDescent="0.25">
      <c r="A27" s="2">
        <v>21</v>
      </c>
      <c r="B27" s="2" t="s">
        <v>23</v>
      </c>
      <c r="C27" s="8">
        <f>Natürliche_Personen!J27</f>
        <v>4325555.8</v>
      </c>
      <c r="D27" s="8">
        <f>Quellenbesteuerte_Einkommen!C27</f>
        <v>586502.46462678886</v>
      </c>
      <c r="E27" s="8">
        <f>Vermögen_natürliche_Personen!E27</f>
        <v>484624.81216063898</v>
      </c>
      <c r="F27" s="8">
        <f>'Juristische Personen'!Q27</f>
        <v>2546556.7591678672</v>
      </c>
      <c r="G27" s="8"/>
      <c r="H27" s="8">
        <f t="shared" si="0"/>
        <v>7943239.8359552957</v>
      </c>
      <c r="J27" s="13"/>
    </row>
    <row r="28" spans="1:10" x14ac:dyDescent="0.25">
      <c r="A28" s="2">
        <v>22</v>
      </c>
      <c r="B28" s="2" t="s">
        <v>24</v>
      </c>
      <c r="C28" s="8">
        <f>Natürliche_Personen!J28</f>
        <v>10821766.699999999</v>
      </c>
      <c r="D28" s="8">
        <f>Quellenbesteuerte_Einkommen!C28</f>
        <v>548148.84276738856</v>
      </c>
      <c r="E28" s="8">
        <f>Vermögen_natürliche_Personen!E28</f>
        <v>810779.11794648727</v>
      </c>
      <c r="F28" s="8">
        <f>'Juristische Personen'!Q28</f>
        <v>2644776.5689578014</v>
      </c>
      <c r="G28" s="8"/>
      <c r="H28" s="8">
        <f t="shared" si="0"/>
        <v>14825471.229671676</v>
      </c>
      <c r="J28" s="13"/>
    </row>
    <row r="29" spans="1:10" x14ac:dyDescent="0.25">
      <c r="A29" s="2">
        <v>23</v>
      </c>
      <c r="B29" s="2" t="s">
        <v>25</v>
      </c>
      <c r="C29" s="8">
        <f>Natürliche_Personen!J29</f>
        <v>3249333.5</v>
      </c>
      <c r="D29" s="8">
        <f>Quellenbesteuerte_Einkommen!C29</f>
        <v>188305.15117499945</v>
      </c>
      <c r="E29" s="8">
        <f>Vermögen_natürliche_Personen!E29</f>
        <v>335691.48110801983</v>
      </c>
      <c r="F29" s="8">
        <f>'Juristische Personen'!Q29</f>
        <v>356329.85833620583</v>
      </c>
      <c r="G29" s="8"/>
      <c r="H29" s="8">
        <f t="shared" si="0"/>
        <v>4129659.9906192245</v>
      </c>
      <c r="J29" s="13"/>
    </row>
    <row r="30" spans="1:10" x14ac:dyDescent="0.25">
      <c r="A30" s="2">
        <v>24</v>
      </c>
      <c r="B30" s="2" t="s">
        <v>26</v>
      </c>
      <c r="C30" s="8">
        <f>Natürliche_Personen!J30</f>
        <v>2304735.6999999997</v>
      </c>
      <c r="D30" s="8">
        <f>Quellenbesteuerte_Einkommen!C30</f>
        <v>127386.20857283425</v>
      </c>
      <c r="E30" s="8">
        <f>Vermögen_natürliche_Personen!E30</f>
        <v>204490.24834107389</v>
      </c>
      <c r="F30" s="8">
        <f>'Juristische Personen'!Q30</f>
        <v>1217271.1275422818</v>
      </c>
      <c r="G30" s="8"/>
      <c r="H30" s="8">
        <f t="shared" si="0"/>
        <v>3853883.2844561897</v>
      </c>
      <c r="J30" s="13"/>
    </row>
    <row r="31" spans="1:10" x14ac:dyDescent="0.25">
      <c r="A31" s="2">
        <v>25</v>
      </c>
      <c r="B31" s="2" t="s">
        <v>27</v>
      </c>
      <c r="C31" s="8">
        <f>Natürliche_Personen!J31</f>
        <v>8064090.3000000007</v>
      </c>
      <c r="D31" s="8">
        <f>Quellenbesteuerte_Einkommen!C31</f>
        <v>1068578.7931343517</v>
      </c>
      <c r="E31" s="8">
        <f>Vermögen_natürliche_Personen!E31</f>
        <v>681104.40291303955</v>
      </c>
      <c r="F31" s="8">
        <f>'Juristische Personen'!Q31</f>
        <v>5851479.3985712556</v>
      </c>
      <c r="G31" s="8"/>
      <c r="H31" s="8">
        <f t="shared" si="0"/>
        <v>15665252.894618649</v>
      </c>
      <c r="J31" s="13"/>
    </row>
    <row r="32" spans="1:10" x14ac:dyDescent="0.25">
      <c r="A32" s="2">
        <v>26</v>
      </c>
      <c r="B32" s="2" t="s">
        <v>28</v>
      </c>
      <c r="C32" s="8">
        <f>Natürliche_Personen!J32</f>
        <v>748400.79999999993</v>
      </c>
      <c r="D32" s="8">
        <f>Quellenbesteuerte_Einkommen!C32</f>
        <v>53171.76210076538</v>
      </c>
      <c r="E32" s="8">
        <f>Vermögen_natürliche_Personen!E32</f>
        <v>76329.012699957602</v>
      </c>
      <c r="F32" s="8">
        <f>'Juristische Personen'!Q32</f>
        <v>227122.12977596719</v>
      </c>
      <c r="G32" s="8"/>
      <c r="H32" s="8">
        <f t="shared" si="0"/>
        <v>1105023.70457669</v>
      </c>
      <c r="J32" s="13"/>
    </row>
    <row r="33" spans="1:10" ht="13" x14ac:dyDescent="0.3">
      <c r="A33" s="11"/>
      <c r="B33" s="9" t="s">
        <v>29</v>
      </c>
      <c r="C33" s="10">
        <f t="shared" ref="C33:H33" si="1">SUM(C7:C32)</f>
        <v>114685195.39999999</v>
      </c>
      <c r="D33" s="10">
        <f t="shared" si="1"/>
        <v>6370040.4043374527</v>
      </c>
      <c r="E33" s="10">
        <f t="shared" si="1"/>
        <v>12122749.06566775</v>
      </c>
      <c r="F33" s="10">
        <f t="shared" si="1"/>
        <v>45120190.5255794</v>
      </c>
      <c r="G33" s="10">
        <f t="shared" si="1"/>
        <v>0</v>
      </c>
      <c r="H33" s="10">
        <f t="shared" si="1"/>
        <v>178298175.39558467</v>
      </c>
      <c r="J33" s="13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BC48-E3EE-4F05-9547-075422E5ABE5}">
  <dimension ref="A2:J33"/>
  <sheetViews>
    <sheetView workbookViewId="0">
      <selection activeCell="I33" sqref="I33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  <col min="9" max="9" width="19.816406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28" t="s">
        <v>39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  <c r="I3" s="2"/>
    </row>
    <row r="4" spans="1:10" ht="65.5" x14ac:dyDescent="0.35">
      <c r="A4" s="2"/>
      <c r="B4" s="27" t="s">
        <v>108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58</v>
      </c>
      <c r="I4" s="29" t="s">
        <v>97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  <c r="I5" s="2"/>
    </row>
    <row r="6" spans="1:10" ht="26" x14ac:dyDescent="0.3">
      <c r="A6" s="2"/>
      <c r="B6" s="3" t="s">
        <v>1</v>
      </c>
      <c r="C6" s="30" t="s">
        <v>98</v>
      </c>
      <c r="D6" s="30" t="s">
        <v>98</v>
      </c>
      <c r="E6" s="30" t="s">
        <v>98</v>
      </c>
      <c r="F6" s="30" t="s">
        <v>98</v>
      </c>
      <c r="G6" s="30" t="s">
        <v>98</v>
      </c>
      <c r="H6" s="30" t="s">
        <v>98</v>
      </c>
      <c r="I6" s="2"/>
    </row>
    <row r="7" spans="1:10" x14ac:dyDescent="0.25">
      <c r="A7" s="2">
        <v>1</v>
      </c>
      <c r="B7" s="2" t="s">
        <v>3</v>
      </c>
      <c r="C7" s="8">
        <f>ASG_Total!C7/ASG_Total_pro_Einwohner!$I7*1000</f>
        <v>20259.607268799962</v>
      </c>
      <c r="D7" s="8">
        <f>ASG_Total!D7/ASG_Total_pro_Einwohner!$I7*1000</f>
        <v>620.95040027728442</v>
      </c>
      <c r="E7" s="8">
        <f>ASG_Total!E7/ASG_Total_pro_Einwohner!$I7*1000</f>
        <v>2745.8115455765692</v>
      </c>
      <c r="F7" s="8">
        <f>ASG_Total!F7/ASG_Total_pro_Einwohner!$I7*1000</f>
        <v>9696.7646902484776</v>
      </c>
      <c r="G7" s="8">
        <f>ASG_Total!G7/ASG_Total_pro_Einwohner!$I7*1000</f>
        <v>0</v>
      </c>
      <c r="H7" s="8">
        <f>ASG_Total!H7/ASG_Total_pro_Einwohner!$I7*1000</f>
        <v>33323.133904902294</v>
      </c>
      <c r="I7" s="8">
        <v>1222210</v>
      </c>
      <c r="J7" s="13"/>
    </row>
    <row r="8" spans="1:10" x14ac:dyDescent="0.25">
      <c r="A8" s="2">
        <v>2</v>
      </c>
      <c r="B8" s="2" t="s">
        <v>4</v>
      </c>
      <c r="C8" s="8">
        <f>ASG_Total!C8/ASG_Total_pro_Einwohner!$I8*1000</f>
        <v>12544.200928036656</v>
      </c>
      <c r="D8" s="8">
        <f>ASG_Total!D8/ASG_Total_pro_Einwohner!$I8*1000</f>
        <v>466.61093920187636</v>
      </c>
      <c r="E8" s="8">
        <f>ASG_Total!E8/ASG_Total_pro_Einwohner!$I8*1000</f>
        <v>1376.6815600364255</v>
      </c>
      <c r="F8" s="8">
        <f>ASG_Total!F8/ASG_Total_pro_Einwohner!$I8*1000</f>
        <v>3421.1994688837349</v>
      </c>
      <c r="G8" s="8">
        <f>ASG_Total!G8/ASG_Total_pro_Einwohner!$I8*1000</f>
        <v>0</v>
      </c>
      <c r="H8" s="8">
        <f>ASG_Total!H8/ASG_Total_pro_Einwohner!$I8*1000</f>
        <v>17808.692896158696</v>
      </c>
      <c r="I8" s="8">
        <v>950609</v>
      </c>
      <c r="J8" s="13"/>
    </row>
    <row r="9" spans="1:10" x14ac:dyDescent="0.25">
      <c r="A9" s="2">
        <v>3</v>
      </c>
      <c r="B9" s="2" t="s">
        <v>5</v>
      </c>
      <c r="C9" s="8">
        <f>ASG_Total!C9/ASG_Total_pro_Einwohner!$I9*1000</f>
        <v>13064.338366373226</v>
      </c>
      <c r="D9" s="8">
        <f>ASG_Total!D9/ASG_Total_pro_Einwohner!$I9*1000</f>
        <v>610.46327923887941</v>
      </c>
      <c r="E9" s="8">
        <f>ASG_Total!E9/ASG_Total_pro_Einwohner!$I9*1000</f>
        <v>1145.1939054644954</v>
      </c>
      <c r="F9" s="8">
        <f>ASG_Total!F9/ASG_Total_pro_Einwohner!$I9*1000</f>
        <v>3426.9849025035401</v>
      </c>
      <c r="G9" s="8">
        <f>ASG_Total!G9/ASG_Total_pro_Einwohner!$I9*1000</f>
        <v>0</v>
      </c>
      <c r="H9" s="8">
        <f>ASG_Total!H9/ASG_Total_pro_Einwohner!$I9*1000</f>
        <v>18246.980453580138</v>
      </c>
      <c r="I9" s="8">
        <v>344987</v>
      </c>
      <c r="J9" s="13"/>
    </row>
    <row r="10" spans="1:10" x14ac:dyDescent="0.25">
      <c r="A10" s="2">
        <v>4</v>
      </c>
      <c r="B10" s="2" t="s">
        <v>6</v>
      </c>
      <c r="C10" s="8">
        <f>ASG_Total!C10/ASG_Total_pro_Einwohner!$I10*1000</f>
        <v>10855.442206527741</v>
      </c>
      <c r="D10" s="8">
        <f>ASG_Total!D10/ASG_Total_pro_Einwohner!$I10*1000</f>
        <v>467.93062866274477</v>
      </c>
      <c r="E10" s="8">
        <f>ASG_Total!E10/ASG_Total_pro_Einwohner!$I10*1000</f>
        <v>1164.9090742987057</v>
      </c>
      <c r="F10" s="8">
        <f>ASG_Total!F10/ASG_Total_pro_Einwohner!$I10*1000</f>
        <v>3853.6887312019862</v>
      </c>
      <c r="G10" s="8">
        <f>ASG_Total!G10/ASG_Total_pro_Einwohner!$I10*1000</f>
        <v>0</v>
      </c>
      <c r="H10" s="8">
        <f>ASG_Total!H10/ASG_Total_pro_Einwohner!$I10*1000</f>
        <v>16341.970640691179</v>
      </c>
      <c r="I10" s="8">
        <v>34407</v>
      </c>
      <c r="J10" s="13"/>
    </row>
    <row r="11" spans="1:10" x14ac:dyDescent="0.25">
      <c r="A11" s="2">
        <v>5</v>
      </c>
      <c r="B11" s="2" t="s">
        <v>7</v>
      </c>
      <c r="C11" s="8">
        <f>ASG_Total!C11/ASG_Total_pro_Einwohner!$I11*1000</f>
        <v>21402.610022736477</v>
      </c>
      <c r="D11" s="8">
        <f>ASG_Total!D11/ASG_Total_pro_Einwohner!$I11*1000</f>
        <v>353.48706698314817</v>
      </c>
      <c r="E11" s="8">
        <f>ASG_Total!E11/ASG_Total_pro_Einwohner!$I11*1000</f>
        <v>2253.8942198623422</v>
      </c>
      <c r="F11" s="8">
        <f>ASG_Total!F11/ASG_Total_pro_Einwohner!$I11*1000</f>
        <v>8269.3465306229355</v>
      </c>
      <c r="G11" s="8">
        <f>ASG_Total!G11/ASG_Total_pro_Einwohner!$I11*1000</f>
        <v>0</v>
      </c>
      <c r="H11" s="8">
        <f>ASG_Total!H11/ASG_Total_pro_Einwohner!$I11*1000</f>
        <v>32279.337840204902</v>
      </c>
      <c r="I11" s="8">
        <v>128428</v>
      </c>
      <c r="J11" s="13"/>
    </row>
    <row r="12" spans="1:10" x14ac:dyDescent="0.25">
      <c r="A12" s="2">
        <v>6</v>
      </c>
      <c r="B12" s="2" t="s">
        <v>8</v>
      </c>
      <c r="C12" s="8">
        <f>ASG_Total!C12/ASG_Total_pro_Einwohner!$I12*1000</f>
        <v>11995.312257141968</v>
      </c>
      <c r="D12" s="8">
        <f>ASG_Total!D12/ASG_Total_pro_Einwohner!$I12*1000</f>
        <v>598.14046456354026</v>
      </c>
      <c r="E12" s="8">
        <f>ASG_Total!E12/ASG_Total_pro_Einwohner!$I12*1000</f>
        <v>1339.2426215720843</v>
      </c>
      <c r="F12" s="8">
        <f>ASG_Total!F12/ASG_Total_pro_Einwohner!$I12*1000</f>
        <v>2560.0192998311945</v>
      </c>
      <c r="G12" s="8">
        <f>ASG_Total!G12/ASG_Total_pro_Einwohner!$I12*1000</f>
        <v>0</v>
      </c>
      <c r="H12" s="8">
        <f>ASG_Total!H12/ASG_Total_pro_Einwohner!$I12*1000</f>
        <v>16492.714643108786</v>
      </c>
      <c r="I12" s="8">
        <v>32169</v>
      </c>
      <c r="J12" s="13"/>
    </row>
    <row r="13" spans="1:10" x14ac:dyDescent="0.25">
      <c r="A13" s="2">
        <v>7</v>
      </c>
      <c r="B13" s="2" t="s">
        <v>9</v>
      </c>
      <c r="C13" s="8">
        <f>ASG_Total!C13/ASG_Total_pro_Einwohner!$I13*1000</f>
        <v>20472.036127912339</v>
      </c>
      <c r="D13" s="8">
        <f>ASG_Total!D13/ASG_Total_pro_Einwohner!$I13*1000</f>
        <v>317.00100783831664</v>
      </c>
      <c r="E13" s="8">
        <f>ASG_Total!E13/ASG_Total_pro_Einwohner!$I13*1000</f>
        <v>3991.8271052787277</v>
      </c>
      <c r="F13" s="8">
        <f>ASG_Total!F13/ASG_Total_pro_Einwohner!$I13*1000</f>
        <v>5401.3746644725607</v>
      </c>
      <c r="G13" s="8">
        <f>ASG_Total!G13/ASG_Total_pro_Einwohner!$I13*1000</f>
        <v>0</v>
      </c>
      <c r="H13" s="8">
        <f>ASG_Total!H13/ASG_Total_pro_Einwohner!$I13*1000</f>
        <v>30182.238905501941</v>
      </c>
      <c r="I13" s="8">
        <v>36869</v>
      </c>
      <c r="J13" s="13"/>
    </row>
    <row r="14" spans="1:10" x14ac:dyDescent="0.25">
      <c r="A14" s="2">
        <v>8</v>
      </c>
      <c r="B14" s="2" t="s">
        <v>10</v>
      </c>
      <c r="C14" s="8">
        <f>ASG_Total!C14/ASG_Total_pro_Einwohner!$I14*1000</f>
        <v>11872.222367628967</v>
      </c>
      <c r="D14" s="8">
        <f>ASG_Total!D14/ASG_Total_pro_Einwohner!$I14*1000</f>
        <v>542.34676785137242</v>
      </c>
      <c r="E14" s="8">
        <f>ASG_Total!E14/ASG_Total_pro_Einwohner!$I14*1000</f>
        <v>1433.6775692853394</v>
      </c>
      <c r="F14" s="8">
        <f>ASG_Total!F14/ASG_Total_pro_Einwohner!$I14*1000</f>
        <v>8804.2997347866567</v>
      </c>
      <c r="G14" s="8">
        <f>ASG_Total!G14/ASG_Total_pro_Einwohner!$I14*1000</f>
        <v>0</v>
      </c>
      <c r="H14" s="8">
        <f>ASG_Total!H14/ASG_Total_pro_Einwohner!$I14*1000</f>
        <v>22652.546439552334</v>
      </c>
      <c r="I14" s="8">
        <v>38207</v>
      </c>
      <c r="J14" s="13"/>
    </row>
    <row r="15" spans="1:10" x14ac:dyDescent="0.25">
      <c r="A15" s="2">
        <v>9</v>
      </c>
      <c r="B15" s="2" t="s">
        <v>11</v>
      </c>
      <c r="C15" s="8">
        <f>ASG_Total!C15/ASG_Total_pro_Einwohner!$I15*1000</f>
        <v>25414.672881063347</v>
      </c>
      <c r="D15" s="8">
        <f>ASG_Total!D15/ASG_Total_pro_Einwohner!$I15*1000</f>
        <v>562.31083290151105</v>
      </c>
      <c r="E15" s="8">
        <f>ASG_Total!E15/ASG_Total_pro_Einwohner!$I15*1000</f>
        <v>3005.9216087705099</v>
      </c>
      <c r="F15" s="8">
        <f>ASG_Total!F15/ASG_Total_pro_Einwohner!$I15*1000</f>
        <v>22025.546441815015</v>
      </c>
      <c r="G15" s="8">
        <f>ASG_Total!G15/ASG_Total_pro_Einwohner!$I15*1000</f>
        <v>0</v>
      </c>
      <c r="H15" s="8">
        <f>ASG_Total!H15/ASG_Total_pro_Einwohner!$I15*1000</f>
        <v>51008.45176455038</v>
      </c>
      <c r="I15" s="8">
        <v>98481</v>
      </c>
      <c r="J15" s="13"/>
    </row>
    <row r="16" spans="1:10" x14ac:dyDescent="0.25">
      <c r="A16" s="2">
        <v>10</v>
      </c>
      <c r="B16" s="2" t="s">
        <v>12</v>
      </c>
      <c r="C16" s="8">
        <f>ASG_Total!C16/ASG_Total_pro_Einwohner!$I16*1000</f>
        <v>12224.868217969584</v>
      </c>
      <c r="D16" s="8">
        <f>ASG_Total!D16/ASG_Total_pro_Einwohner!$I16*1000</f>
        <v>574.0384017785525</v>
      </c>
      <c r="E16" s="8">
        <f>ASG_Total!E16/ASG_Total_pro_Einwohner!$I16*1000</f>
        <v>992.00543770458512</v>
      </c>
      <c r="F16" s="8">
        <f>ASG_Total!F16/ASG_Total_pro_Einwohner!$I16*1000</f>
        <v>4516.2818015264384</v>
      </c>
      <c r="G16" s="8">
        <f>ASG_Total!G16/ASG_Total_pro_Einwohner!$I16*1000</f>
        <v>0</v>
      </c>
      <c r="H16" s="8">
        <f>ASG_Total!H16/ASG_Total_pro_Einwohner!$I16*1000</f>
        <v>18307.193858979161</v>
      </c>
      <c r="I16" s="8">
        <v>237134</v>
      </c>
      <c r="J16" s="13"/>
    </row>
    <row r="17" spans="1:10" x14ac:dyDescent="0.25">
      <c r="A17" s="2">
        <v>11</v>
      </c>
      <c r="B17" s="2" t="s">
        <v>13</v>
      </c>
      <c r="C17" s="8">
        <f>ASG_Total!C17/ASG_Total_pro_Einwohner!$I17*1000</f>
        <v>13771.501653639865</v>
      </c>
      <c r="D17" s="8">
        <f>ASG_Total!D17/ASG_Total_pro_Einwohner!$I17*1000</f>
        <v>443.89856448086761</v>
      </c>
      <c r="E17" s="8">
        <f>ASG_Total!E17/ASG_Total_pro_Einwohner!$I17*1000</f>
        <v>1280.9061350513734</v>
      </c>
      <c r="F17" s="8">
        <f>ASG_Total!F17/ASG_Total_pro_Einwohner!$I17*1000</f>
        <v>2846.5944345218204</v>
      </c>
      <c r="G17" s="8">
        <f>ASG_Total!G17/ASG_Total_pro_Einwohner!$I17*1000</f>
        <v>0</v>
      </c>
      <c r="H17" s="8">
        <f>ASG_Total!H17/ASG_Total_pro_Einwohner!$I17*1000</f>
        <v>18342.900787693929</v>
      </c>
      <c r="I17" s="8">
        <v>242193</v>
      </c>
      <c r="J17" s="13"/>
    </row>
    <row r="18" spans="1:10" x14ac:dyDescent="0.25">
      <c r="A18" s="2">
        <v>12</v>
      </c>
      <c r="B18" s="2" t="s">
        <v>14</v>
      </c>
      <c r="C18" s="8">
        <f>ASG_Total!C18/ASG_Total_pro_Einwohner!$I18*1000</f>
        <v>19623.24904254761</v>
      </c>
      <c r="D18" s="8">
        <f>ASG_Total!D18/ASG_Total_pro_Einwohner!$I18*1000</f>
        <v>2715.491604553848</v>
      </c>
      <c r="E18" s="8">
        <f>ASG_Total!E18/ASG_Total_pro_Einwohner!$I18*1000</f>
        <v>1635.5945706753187</v>
      </c>
      <c r="F18" s="8">
        <f>ASG_Total!F18/ASG_Total_pro_Einwohner!$I18*1000</f>
        <v>13621.729728514694</v>
      </c>
      <c r="G18" s="8">
        <f>ASG_Total!G18/ASG_Total_pro_Einwohner!$I18*1000</f>
        <v>0</v>
      </c>
      <c r="H18" s="8">
        <f>ASG_Total!H18/ASG_Total_pro_Einwohner!$I18*1000</f>
        <v>37596.064946291473</v>
      </c>
      <c r="I18" s="8">
        <v>190610</v>
      </c>
      <c r="J18" s="13"/>
    </row>
    <row r="19" spans="1:10" x14ac:dyDescent="0.25">
      <c r="A19" s="2">
        <v>13</v>
      </c>
      <c r="B19" s="2" t="s">
        <v>15</v>
      </c>
      <c r="C19" s="8">
        <f>ASG_Total!C19/ASG_Total_pro_Einwohner!$I19*1000</f>
        <v>19799.34513618677</v>
      </c>
      <c r="D19" s="8">
        <f>ASG_Total!D19/ASG_Total_pro_Einwohner!$I19*1000</f>
        <v>990.43551075738912</v>
      </c>
      <c r="E19" s="8">
        <f>ASG_Total!E19/ASG_Total_pro_Einwohner!$I19*1000</f>
        <v>1815.5343238177104</v>
      </c>
      <c r="F19" s="8">
        <f>ASG_Total!F19/ASG_Total_pro_Einwohner!$I19*1000</f>
        <v>4751.4797804138352</v>
      </c>
      <c r="G19" s="8">
        <f>ASG_Total!G19/ASG_Total_pro_Einwohner!$I19*1000</f>
        <v>0</v>
      </c>
      <c r="H19" s="8">
        <f>ASG_Total!H19/ASG_Total_pro_Einwohner!$I19*1000</f>
        <v>27356.794751175705</v>
      </c>
      <c r="I19" s="8">
        <v>257000</v>
      </c>
      <c r="J19" s="13"/>
    </row>
    <row r="20" spans="1:10" x14ac:dyDescent="0.25">
      <c r="A20" s="2">
        <v>14</v>
      </c>
      <c r="B20" s="2" t="s">
        <v>16</v>
      </c>
      <c r="C20" s="8">
        <f>ASG_Total!C20/ASG_Total_pro_Einwohner!$I20*1000</f>
        <v>13873.488716850603</v>
      </c>
      <c r="D20" s="8">
        <f>ASG_Total!D20/ASG_Total_pro_Einwohner!$I20*1000</f>
        <v>964.85208591311027</v>
      </c>
      <c r="E20" s="8">
        <f>ASG_Total!E20/ASG_Total_pro_Einwohner!$I20*1000</f>
        <v>1484.4015601297119</v>
      </c>
      <c r="F20" s="8">
        <f>ASG_Total!F20/ASG_Total_pro_Einwohner!$I20*1000</f>
        <v>6680.1115198949537</v>
      </c>
      <c r="G20" s="8">
        <f>ASG_Total!G20/ASG_Total_pro_Einwohner!$I20*1000</f>
        <v>0</v>
      </c>
      <c r="H20" s="8">
        <f>ASG_Total!H20/ASG_Total_pro_Einwohner!$I20*1000</f>
        <v>23002.853882788375</v>
      </c>
      <c r="I20" s="8">
        <v>72852</v>
      </c>
      <c r="J20" s="13"/>
    </row>
    <row r="21" spans="1:10" x14ac:dyDescent="0.25">
      <c r="A21" s="2">
        <v>15</v>
      </c>
      <c r="B21" s="2" t="s">
        <v>17</v>
      </c>
      <c r="C21" s="8">
        <f>ASG_Total!C21/ASG_Total_pro_Einwohner!$I21*1000</f>
        <v>14553.172080425826</v>
      </c>
      <c r="D21" s="8">
        <f>ASG_Total!D21/ASG_Total_pro_Einwohner!$I21*1000</f>
        <v>462.31178065967225</v>
      </c>
      <c r="E21" s="8">
        <f>ASG_Total!E21/ASG_Total_pro_Einwohner!$I21*1000</f>
        <v>1790.3724883853474</v>
      </c>
      <c r="F21" s="8">
        <f>ASG_Total!F21/ASG_Total_pro_Einwohner!$I21*1000</f>
        <v>2963.381913509761</v>
      </c>
      <c r="G21" s="8">
        <f>ASG_Total!G21/ASG_Total_pro_Einwohner!$I21*1000</f>
        <v>0</v>
      </c>
      <c r="H21" s="8">
        <f>ASG_Total!H21/ASG_Total_pro_Einwohner!$I21*1000</f>
        <v>19769.238262980609</v>
      </c>
      <c r="I21" s="8">
        <v>53167</v>
      </c>
      <c r="J21" s="13"/>
    </row>
    <row r="22" spans="1:10" x14ac:dyDescent="0.25">
      <c r="A22" s="2">
        <v>16</v>
      </c>
      <c r="B22" s="2" t="s">
        <v>18</v>
      </c>
      <c r="C22" s="8">
        <f>ASG_Total!C22/ASG_Total_pro_Einwohner!$I22*1000</f>
        <v>13951.44922594285</v>
      </c>
      <c r="D22" s="8">
        <f>ASG_Total!D22/ASG_Total_pro_Einwohner!$I22*1000</f>
        <v>533.5798673308999</v>
      </c>
      <c r="E22" s="8">
        <f>ASG_Total!E22/ASG_Total_pro_Einwohner!$I22*1000</f>
        <v>1912.8688882086208</v>
      </c>
      <c r="F22" s="8">
        <f>ASG_Total!F22/ASG_Total_pro_Einwohner!$I22*1000</f>
        <v>3914.4424216400557</v>
      </c>
      <c r="G22" s="8">
        <f>ASG_Total!G22/ASG_Total_pro_Einwohner!$I22*1000</f>
        <v>0</v>
      </c>
      <c r="H22" s="8">
        <f>ASG_Total!H22/ASG_Total_pro_Einwohner!$I22*1000</f>
        <v>20312.340403122427</v>
      </c>
      <c r="I22" s="8">
        <v>14663</v>
      </c>
      <c r="J22" s="13"/>
    </row>
    <row r="23" spans="1:10" x14ac:dyDescent="0.25">
      <c r="A23" s="2">
        <v>17</v>
      </c>
      <c r="B23" s="2" t="s">
        <v>19</v>
      </c>
      <c r="C23" s="8">
        <f>ASG_Total!C23/ASG_Total_pro_Einwohner!$I23*1000</f>
        <v>13022.404673085084</v>
      </c>
      <c r="D23" s="8">
        <f>ASG_Total!D23/ASG_Total_pro_Einwohner!$I23*1000</f>
        <v>667.41055572420771</v>
      </c>
      <c r="E23" s="8">
        <f>ASG_Total!E23/ASG_Total_pro_Einwohner!$I23*1000</f>
        <v>1358.1724437364469</v>
      </c>
      <c r="F23" s="8">
        <f>ASG_Total!F23/ASG_Total_pro_Einwohner!$I23*1000</f>
        <v>3550.6769446572298</v>
      </c>
      <c r="G23" s="8">
        <f>ASG_Total!G23/ASG_Total_pro_Einwohner!$I23*1000</f>
        <v>0</v>
      </c>
      <c r="H23" s="8">
        <f>ASG_Total!H23/ASG_Total_pro_Einwohner!$I23*1000</f>
        <v>18598.664617202972</v>
      </c>
      <c r="I23" s="8">
        <v>447670</v>
      </c>
      <c r="J23" s="13"/>
    </row>
    <row r="24" spans="1:10" x14ac:dyDescent="0.25">
      <c r="A24" s="2">
        <v>18</v>
      </c>
      <c r="B24" s="2" t="s">
        <v>20</v>
      </c>
      <c r="C24" s="8">
        <f>ASG_Total!C24/ASG_Total_pro_Einwohner!$I24*1000</f>
        <v>14095.939350763962</v>
      </c>
      <c r="D24" s="8">
        <f>ASG_Total!D24/ASG_Total_pro_Einwohner!$I24*1000</f>
        <v>1179.978663594542</v>
      </c>
      <c r="E24" s="8">
        <f>ASG_Total!E24/ASG_Total_pro_Einwohner!$I24*1000</f>
        <v>1900.6401489145817</v>
      </c>
      <c r="F24" s="8">
        <f>ASG_Total!F24/ASG_Total_pro_Einwohner!$I24*1000</f>
        <v>3507.4124168447188</v>
      </c>
      <c r="G24" s="8">
        <f>ASG_Total!G24/ASG_Total_pro_Einwohner!$I24*1000</f>
        <v>0</v>
      </c>
      <c r="H24" s="8">
        <f>ASG_Total!H24/ASG_Total_pro_Einwohner!$I24*1000</f>
        <v>20683.970580117802</v>
      </c>
      <c r="I24" s="8">
        <v>188098</v>
      </c>
      <c r="J24" s="13"/>
    </row>
    <row r="25" spans="1:10" x14ac:dyDescent="0.25">
      <c r="A25" s="2">
        <v>19</v>
      </c>
      <c r="B25" s="2" t="s">
        <v>21</v>
      </c>
      <c r="C25" s="8">
        <f>ASG_Total!C25/ASG_Total_pro_Einwohner!$I25*1000</f>
        <v>15275.530905087475</v>
      </c>
      <c r="D25" s="8">
        <f>ASG_Total!D25/ASG_Total_pro_Einwohner!$I25*1000</f>
        <v>797.57872057244106</v>
      </c>
      <c r="E25" s="8">
        <f>ASG_Total!E25/ASG_Total_pro_Einwohner!$I25*1000</f>
        <v>1504.5776732469044</v>
      </c>
      <c r="F25" s="8">
        <f>ASG_Total!F25/ASG_Total_pro_Einwohner!$I25*1000</f>
        <v>3947.5123728104254</v>
      </c>
      <c r="G25" s="8">
        <f>ASG_Total!G25/ASG_Total_pro_Einwohner!$I25*1000</f>
        <v>0</v>
      </c>
      <c r="H25" s="8">
        <f>ASG_Total!H25/ASG_Total_pro_Einwohner!$I25*1000</f>
        <v>21525.199671717248</v>
      </c>
      <c r="I25" s="8">
        <v>540445</v>
      </c>
      <c r="J25" s="13"/>
    </row>
    <row r="26" spans="1:10" x14ac:dyDescent="0.25">
      <c r="A26" s="2">
        <v>20</v>
      </c>
      <c r="B26" s="2" t="s">
        <v>22</v>
      </c>
      <c r="C26" s="8">
        <f>ASG_Total!C26/ASG_Total_pro_Einwohner!$I26*1000</f>
        <v>13080.78723788467</v>
      </c>
      <c r="D26" s="8">
        <f>ASG_Total!D26/ASG_Total_pro_Einwohner!$I26*1000</f>
        <v>643.36925920296983</v>
      </c>
      <c r="E26" s="8">
        <f>ASG_Total!E26/ASG_Total_pro_Einwohner!$I26*1000</f>
        <v>1169.5707984710787</v>
      </c>
      <c r="F26" s="8">
        <f>ASG_Total!F26/ASG_Total_pro_Einwohner!$I26*1000</f>
        <v>5932.0020229060447</v>
      </c>
      <c r="G26" s="8">
        <f>ASG_Total!G26/ASG_Total_pro_Einwohner!$I26*1000</f>
        <v>0</v>
      </c>
      <c r="H26" s="8">
        <f>ASG_Total!H26/ASG_Total_pro_Einwohner!$I26*1000</f>
        <v>20825.729318464764</v>
      </c>
      <c r="I26" s="8">
        <v>227047</v>
      </c>
      <c r="J26" s="13"/>
    </row>
    <row r="27" spans="1:10" x14ac:dyDescent="0.25">
      <c r="A27" s="2">
        <v>21</v>
      </c>
      <c r="B27" s="2" t="s">
        <v>23</v>
      </c>
      <c r="C27" s="8">
        <f>ASG_Total!C27/ASG_Total_pro_Einwohner!$I27*1000</f>
        <v>14022.750569753005</v>
      </c>
      <c r="D27" s="8">
        <f>ASG_Total!D27/ASG_Total_pro_Einwohner!$I27*1000</f>
        <v>1901.3458964063866</v>
      </c>
      <c r="E27" s="8">
        <f>ASG_Total!E27/ASG_Total_pro_Einwohner!$I27*1000</f>
        <v>1571.0750652764768</v>
      </c>
      <c r="F27" s="8">
        <f>ASG_Total!F27/ASG_Total_pro_Einwohner!$I27*1000</f>
        <v>8255.5241214388152</v>
      </c>
      <c r="G27" s="8">
        <f>ASG_Total!G27/ASG_Total_pro_Einwohner!$I27*1000</f>
        <v>0</v>
      </c>
      <c r="H27" s="8">
        <f>ASG_Total!H27/ASG_Total_pro_Einwohner!$I27*1000</f>
        <v>25750.695652874685</v>
      </c>
      <c r="I27" s="8">
        <v>308467</v>
      </c>
      <c r="J27" s="13"/>
    </row>
    <row r="28" spans="1:10" x14ac:dyDescent="0.25">
      <c r="A28" s="2">
        <v>22</v>
      </c>
      <c r="B28" s="2" t="s">
        <v>24</v>
      </c>
      <c r="C28" s="8">
        <f>ASG_Total!C28/ASG_Total_pro_Einwohner!$I28*1000</f>
        <v>17218.376263522252</v>
      </c>
      <c r="D28" s="8">
        <f>ASG_Total!D28/ASG_Total_pro_Einwohner!$I28*1000</f>
        <v>872.15269787540285</v>
      </c>
      <c r="E28" s="8">
        <f>ASG_Total!E28/ASG_Total_pro_Einwohner!$I28*1000</f>
        <v>1290.0204103835752</v>
      </c>
      <c r="F28" s="8">
        <f>ASG_Total!F28/ASG_Total_pro_Einwohner!$I28*1000</f>
        <v>4208.0705821594574</v>
      </c>
      <c r="G28" s="8">
        <f>ASG_Total!G28/ASG_Total_pro_Einwohner!$I28*1000</f>
        <v>0</v>
      </c>
      <c r="H28" s="8">
        <f>ASG_Total!H28/ASG_Total_pro_Einwohner!$I28*1000</f>
        <v>23588.619953940684</v>
      </c>
      <c r="I28" s="8">
        <v>628501</v>
      </c>
      <c r="J28" s="13"/>
    </row>
    <row r="29" spans="1:10" x14ac:dyDescent="0.25">
      <c r="A29" s="2">
        <v>23</v>
      </c>
      <c r="B29" s="2" t="s">
        <v>25</v>
      </c>
      <c r="C29" s="8">
        <f>ASG_Total!C29/ASG_Total_pro_Einwohner!$I29*1000</f>
        <v>11923.109524298778</v>
      </c>
      <c r="D29" s="8">
        <f>ASG_Total!D29/ASG_Total_pro_Einwohner!$I29*1000</f>
        <v>690.96722187770422</v>
      </c>
      <c r="E29" s="8">
        <f>ASG_Total!E29/ASG_Total_pro_Einwohner!$I29*1000</f>
        <v>1231.7868558659782</v>
      </c>
      <c r="F29" s="8">
        <f>ASG_Total!F29/ASG_Total_pro_Einwohner!$I29*1000</f>
        <v>1307.5173501644106</v>
      </c>
      <c r="G29" s="8">
        <f>ASG_Total!G29/ASG_Total_pro_Einwohner!$I29*1000</f>
        <v>0</v>
      </c>
      <c r="H29" s="8">
        <f>ASG_Total!H29/ASG_Total_pro_Einwohner!$I29*1000</f>
        <v>15153.380952206868</v>
      </c>
      <c r="I29" s="8">
        <v>272524</v>
      </c>
      <c r="J29" s="13"/>
    </row>
    <row r="30" spans="1:10" x14ac:dyDescent="0.25">
      <c r="A30" s="2">
        <v>24</v>
      </c>
      <c r="B30" s="2" t="s">
        <v>26</v>
      </c>
      <c r="C30" s="8">
        <f>ASG_Total!C30/ASG_Total_pro_Einwohner!$I30*1000</f>
        <v>13876.25954290393</v>
      </c>
      <c r="D30" s="8">
        <f>ASG_Total!D30/ASG_Total_pro_Einwohner!$I30*1000</f>
        <v>766.96173550101298</v>
      </c>
      <c r="E30" s="8">
        <f>ASG_Total!E30/ASG_Total_pro_Einwohner!$I30*1000</f>
        <v>1231.1866215174355</v>
      </c>
      <c r="F30" s="8">
        <f>ASG_Total!F30/ASG_Total_pro_Einwohner!$I30*1000</f>
        <v>7328.896801425004</v>
      </c>
      <c r="G30" s="8">
        <f>ASG_Total!G30/ASG_Total_pro_Einwohner!$I30*1000</f>
        <v>0</v>
      </c>
      <c r="H30" s="8">
        <f>ASG_Total!H30/ASG_Total_pro_Einwohner!$I30*1000</f>
        <v>23203.304701347384</v>
      </c>
      <c r="I30" s="8">
        <v>166092</v>
      </c>
      <c r="J30" s="13"/>
    </row>
    <row r="31" spans="1:10" x14ac:dyDescent="0.25">
      <c r="A31" s="2">
        <v>25</v>
      </c>
      <c r="B31" s="2" t="s">
        <v>27</v>
      </c>
      <c r="C31" s="8">
        <f>ASG_Total!C31/ASG_Total_pro_Einwohner!$I31*1000</f>
        <v>19714.288543153863</v>
      </c>
      <c r="D31" s="8">
        <f>ASG_Total!D31/ASG_Total_pro_Einwohner!$I31*1000</f>
        <v>2612.3555013943392</v>
      </c>
      <c r="E31" s="8">
        <f>ASG_Total!E31/ASG_Total_pro_Einwohner!$I31*1000</f>
        <v>1665.0965239117158</v>
      </c>
      <c r="F31" s="8">
        <f>ASG_Total!F31/ASG_Total_pro_Einwohner!$I31*1000</f>
        <v>14305.116755420526</v>
      </c>
      <c r="G31" s="8">
        <f>ASG_Total!G31/ASG_Total_pro_Einwohner!$I31*1000</f>
        <v>0</v>
      </c>
      <c r="H31" s="8">
        <f>ASG_Total!H31/ASG_Total_pro_Einwohner!$I31*1000</f>
        <v>38296.857323880446</v>
      </c>
      <c r="I31" s="8">
        <v>409048</v>
      </c>
      <c r="J31" s="13"/>
    </row>
    <row r="32" spans="1:10" x14ac:dyDescent="0.25">
      <c r="A32" s="2">
        <v>26</v>
      </c>
      <c r="B32" s="2" t="s">
        <v>28</v>
      </c>
      <c r="C32" s="8">
        <f>ASG_Total!C32/ASG_Total_pro_Einwohner!$I32*1000</f>
        <v>11142.886069918408</v>
      </c>
      <c r="D32" s="8">
        <f>ASG_Total!D32/ASG_Total_pro_Einwohner!$I32*1000</f>
        <v>791.67056906624646</v>
      </c>
      <c r="E32" s="8">
        <f>ASG_Total!E32/ASG_Total_pro_Einwohner!$I32*1000</f>
        <v>1136.4572196408433</v>
      </c>
      <c r="F32" s="8">
        <f>ASG_Total!F32/ASG_Total_pro_Einwohner!$I32*1000</f>
        <v>3381.6051720559703</v>
      </c>
      <c r="G32" s="8">
        <f>ASG_Total!G32/ASG_Total_pro_Einwohner!$I32*1000</f>
        <v>0</v>
      </c>
      <c r="H32" s="8">
        <f>ASG_Total!H32/ASG_Total_pro_Einwohner!$I32*1000</f>
        <v>16452.619030681464</v>
      </c>
      <c r="I32" s="8">
        <v>67164</v>
      </c>
      <c r="J32" s="13"/>
    </row>
    <row r="33" spans="1:10" ht="13" x14ac:dyDescent="0.3">
      <c r="A33" s="11"/>
      <c r="B33" s="9" t="s">
        <v>29</v>
      </c>
      <c r="C33" s="10">
        <f>ASG_Total!C33/ASG_Total_pro_Einwohner!$I33*1000</f>
        <v>15908.520910267966</v>
      </c>
      <c r="D33" s="10">
        <f>ASG_Total!D33/ASG_Total_pro_Einwohner!$I33*1000</f>
        <v>883.6181568005087</v>
      </c>
      <c r="E33" s="10">
        <f>ASG_Total!E33/ASG_Total_pro_Einwohner!$I33*1000</f>
        <v>1681.6033344885145</v>
      </c>
      <c r="F33" s="10">
        <f>ASG_Total!F33/ASG_Total_pro_Einwohner!$I33*1000</f>
        <v>6258.8330773463931</v>
      </c>
      <c r="G33" s="10">
        <f>ASG_Total!G33/ASG_Total_pro_Einwohner!$I33*1000</f>
        <v>0</v>
      </c>
      <c r="H33" s="10">
        <f>ASG_Total!H33/ASG_Total_pro_Einwohner!$I33*1000</f>
        <v>24732.575478903393</v>
      </c>
      <c r="I33" s="10">
        <f>SUM(I7:I32)</f>
        <v>7209042</v>
      </c>
      <c r="J33" s="13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Natürliche_Personen</vt:lpstr>
      <vt:lpstr>Quellenbesteuerte_Einkommen</vt:lpstr>
      <vt:lpstr>Vermögen_natürliche_Personen</vt:lpstr>
      <vt:lpstr>Juristische Personen</vt:lpstr>
      <vt:lpstr>Steuerrepartitionen</vt:lpstr>
      <vt:lpstr>ASG_Total</vt:lpstr>
      <vt:lpstr>ASG_Total_pro_Einwohner</vt:lpstr>
      <vt:lpstr>'Juristische Personen'!Drucktitel</vt:lpstr>
      <vt:lpstr>Natürliche_Personen!Drucktitel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2006-06-29T06:22:12Z</cp:lastPrinted>
  <dcterms:created xsi:type="dcterms:W3CDTF">2006-06-26T14:06:39Z</dcterms:created>
  <dcterms:modified xsi:type="dcterms:W3CDTF">2025-05-05T14:42:39Z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-1114532976</vt:i4>
  </property>
  <property fmtid="{D5CDD505-2E9C-101B-9397-08002B2CF9AE}" pid="3" name="_EmailSubject">
    <vt:lpwstr>Korrigiertes File</vt:lpwstr>
  </property>
  <property fmtid="{D5CDD505-2E9C-101B-9397-08002B2CF9AE}" pid="4" name="_AuthorEmail">
    <vt:lpwstr>Antonio.Iadarola@efv.admin.ch</vt:lpwstr>
  </property>
  <property fmtid="{D5CDD505-2E9C-101B-9397-08002B2CF9AE}" pid="5" name="_AuthorEmailDisplayName">
    <vt:lpwstr>Iadarola Antonio EFV</vt:lpwstr>
  </property>
  <property fmtid="{D5CDD505-2E9C-101B-9397-08002B2CF9AE}" pid="6" name="_ReviewingToolsShownOnce">
    <vt:lpwstr/>
  </property>
</Properties>
</file>