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HA\"/>
    </mc:Choice>
  </mc:AlternateContent>
  <xr:revisionPtr revIDLastSave="0" documentId="8_{1DF13B10-70FD-4DCD-9815-40918A69ADE1}" xr6:coauthVersionLast="47" xr6:coauthVersionMax="47" xr10:uidLastSave="{00000000-0000-0000-0000-000000000000}"/>
  <bookViews>
    <workbookView xWindow="-110" yWindow="-110" windowWidth="38620" windowHeight="21100" activeTab="1" xr2:uid="{BB132DC0-582C-4B5D-A6CD-B89771268C38}"/>
  </bookViews>
  <sheets>
    <sheet name="Dotationen" sheetId="2" r:id="rId1"/>
    <sheet name="Bilanz_vor_H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G7" i="1"/>
  <c r="N7" i="1"/>
  <c r="M8" i="1"/>
  <c r="G8" i="1"/>
  <c r="N8" i="1"/>
  <c r="M9" i="1"/>
  <c r="N9" i="1" s="1"/>
  <c r="G9" i="1"/>
  <c r="M11" i="1"/>
  <c r="G11" i="1"/>
  <c r="N11" i="1" s="1"/>
  <c r="M13" i="1"/>
  <c r="G13" i="1"/>
  <c r="N13" i="1"/>
  <c r="M15" i="1"/>
  <c r="G15" i="1"/>
  <c r="N15" i="1"/>
  <c r="M16" i="1"/>
  <c r="N16" i="1" s="1"/>
  <c r="G16" i="1"/>
  <c r="M19" i="1"/>
  <c r="G19" i="1"/>
  <c r="N19" i="1" s="1"/>
  <c r="M20" i="1"/>
  <c r="G20" i="1"/>
  <c r="N20" i="1"/>
  <c r="M21" i="1"/>
  <c r="G21" i="1"/>
  <c r="N21" i="1"/>
  <c r="M22" i="1"/>
  <c r="N22" i="1" s="1"/>
  <c r="G22" i="1"/>
  <c r="M23" i="1"/>
  <c r="G23" i="1"/>
  <c r="N23" i="1" s="1"/>
  <c r="M24" i="1"/>
  <c r="G24" i="1"/>
  <c r="N24" i="1"/>
  <c r="M25" i="1"/>
  <c r="G25" i="1"/>
  <c r="N25" i="1"/>
  <c r="M28" i="1"/>
  <c r="N28" i="1" s="1"/>
  <c r="G28" i="1"/>
  <c r="M29" i="1"/>
  <c r="G29" i="1"/>
  <c r="N29" i="1" s="1"/>
  <c r="M31" i="1"/>
  <c r="G31" i="1"/>
  <c r="N31" i="1"/>
  <c r="M27" i="1"/>
  <c r="G27" i="1"/>
  <c r="N27" i="1"/>
  <c r="M6" i="1"/>
  <c r="M33" i="1" s="1"/>
  <c r="G6" i="1"/>
  <c r="M10" i="1"/>
  <c r="G10" i="1"/>
  <c r="N10" i="1" s="1"/>
  <c r="M12" i="1"/>
  <c r="G12" i="1"/>
  <c r="N12" i="1"/>
  <c r="M14" i="1"/>
  <c r="G14" i="1"/>
  <c r="N14" i="1"/>
  <c r="M17" i="1"/>
  <c r="N17" i="1" s="1"/>
  <c r="G17" i="1"/>
  <c r="M18" i="1"/>
  <c r="G18" i="1"/>
  <c r="N18" i="1" s="1"/>
  <c r="M26" i="1"/>
  <c r="G26" i="1"/>
  <c r="N26" i="1"/>
  <c r="M30" i="1"/>
  <c r="G30" i="1"/>
  <c r="N30" i="1"/>
  <c r="G32" i="1"/>
  <c r="N32" i="1" s="1"/>
  <c r="M32" i="1"/>
  <c r="H5" i="2"/>
  <c r="H12" i="2" s="1"/>
  <c r="C6" i="2"/>
  <c r="H6" i="2" s="1"/>
  <c r="E8" i="2"/>
  <c r="G9" i="2"/>
  <c r="G10" i="2" s="1"/>
  <c r="D33" i="1"/>
  <c r="E33" i="1"/>
  <c r="F33" i="1"/>
  <c r="I33" i="1"/>
  <c r="J33" i="1"/>
  <c r="K33" i="1"/>
  <c r="L33" i="1"/>
  <c r="H8" i="2" l="1"/>
  <c r="H9" i="2" s="1"/>
  <c r="H7" i="2"/>
  <c r="G33" i="1"/>
  <c r="N6" i="1"/>
  <c r="N33" i="1" s="1"/>
  <c r="H10" i="2" l="1"/>
</calcChain>
</file>

<file path=xl/sharedStrings.xml><?xml version="1.0" encoding="utf-8"?>
<sst xmlns="http://schemas.openxmlformats.org/spreadsheetml/2006/main" count="53" uniqueCount="48">
  <si>
    <t>Wegfall bisherige Transfers</t>
  </si>
  <si>
    <t>Neues Ausgleichssystem</t>
  </si>
  <si>
    <t>Bilanz vor HA</t>
  </si>
  <si>
    <t>Index SSE nach RA</t>
  </si>
  <si>
    <t>Kant Nr</t>
  </si>
  <si>
    <t>Kanton</t>
  </si>
  <si>
    <t>Index Fin.-kraft</t>
  </si>
  <si>
    <t>Finanzkraft-abstufung</t>
  </si>
  <si>
    <t>Kantonsanteil DBSt</t>
  </si>
  <si>
    <t>Aufgaben-entflechtung</t>
  </si>
  <si>
    <t>Total</t>
  </si>
  <si>
    <t>RI</t>
  </si>
  <si>
    <t>RA</t>
  </si>
  <si>
    <t>GLA</t>
  </si>
  <si>
    <t>SLA_A_C</t>
  </si>
  <si>
    <t>SLA_F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</si>
  <si>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</si>
  <si>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</si>
  <si>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</si>
  <si>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</si>
  <si>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</si>
  <si>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</si>
  <si>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</si>
  <si>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</si>
  <si>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</si>
  <si>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</si>
  <si>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</si>
  <si>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</si>
  <si>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</si>
  <si>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</si>
  <si>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</si>
  <si>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</si>
  <si>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</si>
  <si>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</si>
  <si>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</si>
  <si>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</si>
  <si>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</si>
  <si>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</si>
  <si>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</si>
  <si>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</si>
  <si>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</si>
  <si>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</si>
  <si>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divers</t>
  </si>
  <si>
    <t>VRA</t>
  </si>
  <si>
    <t>LA</t>
  </si>
  <si>
    <t>SLA</t>
  </si>
  <si>
    <t>SLA_AC</t>
  </si>
  <si>
    <t>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</si>
</sst>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0.000"/>
    <numFmt numFmtId="171" formatCode="#,##0.0"/>
    <numFmt numFmtId="172" formatCode="0.0"/>
  </numFmts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71" fontId="0" fillId="2" borderId="1" xfId="0" applyNumberFormat="1" applyFill="1" applyBorder="1"/>
    <xf numFmtId="3" fontId="0" fillId="3" borderId="1" xfId="0" applyNumberFormat="1" applyFill="1" applyBorder="1"/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6" borderId="1" xfId="0" applyNumberFormat="1" applyFill="1" applyBorder="1"/>
    <xf numFmtId="3" fontId="0" fillId="0" borderId="1" xfId="0" applyNumberFormat="1" applyFill="1" applyBorder="1"/>
    <xf numFmtId="172" fontId="0" fillId="0" borderId="1" xfId="0" applyNumberFormat="1" applyBorder="1"/>
    <xf numFmtId="3" fontId="2" fillId="0" borderId="1" xfId="0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3" fontId="2" fillId="5" borderId="1" xfId="0" applyNumberFormat="1" applyFont="1" applyFill="1" applyBorder="1"/>
    <xf numFmtId="3" fontId="2" fillId="6" borderId="1" xfId="0" applyNumberFormat="1" applyFont="1" applyFill="1" applyBorder="1"/>
    <xf numFmtId="3" fontId="2" fillId="0" borderId="1" xfId="0" applyNumberFormat="1" applyFont="1" applyFill="1" applyBorder="1"/>
    <xf numFmtId="0" fontId="0" fillId="0" borderId="0" xfId="0" applyFill="1"/>
    <xf numFmtId="0" fontId="3" fillId="0" borderId="0" xfId="0" applyFont="1" applyAlignment="1">
      <alignment horizontal="center"/>
    </xf>
    <xf numFmtId="170" fontId="0" fillId="0" borderId="1" xfId="0" applyNumberFormat="1" applyBorder="1"/>
    <xf numFmtId="170" fontId="2" fillId="3" borderId="1" xfId="0" applyNumberFormat="1" applyFont="1" applyFill="1" applyBorder="1"/>
    <xf numFmtId="170" fontId="0" fillId="3" borderId="1" xfId="0" applyNumberFormat="1" applyFill="1" applyBorder="1"/>
    <xf numFmtId="170" fontId="2" fillId="7" borderId="1" xfId="0" applyNumberFormat="1" applyFont="1" applyFill="1" applyBorder="1"/>
    <xf numFmtId="170" fontId="0" fillId="7" borderId="1" xfId="0" applyNumberFormat="1" applyFill="1" applyBorder="1"/>
    <xf numFmtId="3" fontId="2" fillId="7" borderId="1" xfId="0" applyNumberFormat="1" applyFont="1" applyFill="1" applyBorder="1"/>
    <xf numFmtId="170" fontId="2" fillId="5" borderId="1" xfId="0" applyNumberFormat="1" applyFont="1" applyFill="1" applyBorder="1"/>
    <xf numFmtId="170" fontId="0" fillId="5" borderId="1" xfId="0" applyNumberFormat="1" applyFill="1" applyBorder="1"/>
    <xf numFmtId="170" fontId="2" fillId="6" borderId="1" xfId="0" applyNumberFormat="1" applyFont="1" applyFill="1" applyBorder="1"/>
    <xf numFmtId="170" fontId="0" fillId="6" borderId="1" xfId="0" applyNumberFormat="1" applyFill="1" applyBorder="1"/>
    <xf numFmtId="0" fontId="2" fillId="3" borderId="1" xfId="0" applyFont="1" applyFill="1" applyBorder="1"/>
    <xf numFmtId="0" fontId="2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FCBBD-8CFC-4776-A344-D5AEFEC2260C}">
  <dimension ref="B3:H12"/>
  <sheetViews>
    <sheetView zoomScale="150" workbookViewId="0">
      <selection activeCell="H4" sqref="H4"/>
    </sheetView>
  </sheetViews>
  <sheetFormatPr baseColWidth="10" defaultRowHeight="12.5" x14ac:dyDescent="0.25"/>
  <cols>
    <col min="2" max="2" width="11.26953125" customWidth="1"/>
    <col min="3" max="3" width="7" customWidth="1"/>
    <col min="4" max="4" width="7.81640625" customWidth="1"/>
    <col min="5" max="5" width="7" customWidth="1"/>
    <col min="6" max="6" width="9.26953125" customWidth="1"/>
    <col min="7" max="7" width="6.7265625" customWidth="1"/>
    <col min="8" max="8" width="13.81640625" customWidth="1"/>
  </cols>
  <sheetData>
    <row r="3" spans="2:8" ht="15.5" x14ac:dyDescent="0.35">
      <c r="B3" s="28">
        <v>2005</v>
      </c>
    </row>
    <row r="4" spans="2:8" x14ac:dyDescent="0.25">
      <c r="B4" s="29" t="s">
        <v>10</v>
      </c>
      <c r="C4" s="29"/>
      <c r="D4" s="29"/>
      <c r="E4" s="29"/>
      <c r="F4" s="29"/>
      <c r="G4" s="29"/>
      <c r="H4" s="13">
        <v>2261193.9986975989</v>
      </c>
    </row>
    <row r="5" spans="2:8" ht="13" x14ac:dyDescent="0.3">
      <c r="B5" s="30" t="s">
        <v>43</v>
      </c>
      <c r="C5" s="31">
        <v>0.72499999999999998</v>
      </c>
      <c r="D5" s="31"/>
      <c r="E5" s="31"/>
      <c r="F5" s="31"/>
      <c r="G5" s="31"/>
      <c r="H5" s="22">
        <f>C5*H4</f>
        <v>1639365.6490557592</v>
      </c>
    </row>
    <row r="6" spans="2:8" x14ac:dyDescent="0.25">
      <c r="B6" s="29" t="s">
        <v>44</v>
      </c>
      <c r="C6" s="29">
        <f>1-C5</f>
        <v>0.27500000000000002</v>
      </c>
      <c r="D6" s="29"/>
      <c r="E6" s="29"/>
      <c r="F6" s="29"/>
      <c r="G6" s="29"/>
      <c r="H6" s="13">
        <f>C6*H4</f>
        <v>621828.34964183974</v>
      </c>
    </row>
    <row r="7" spans="2:8" ht="13" x14ac:dyDescent="0.3">
      <c r="B7" s="29"/>
      <c r="C7" s="29"/>
      <c r="D7" s="32" t="s">
        <v>13</v>
      </c>
      <c r="E7" s="33">
        <v>0.5</v>
      </c>
      <c r="F7" s="33"/>
      <c r="G7" s="33"/>
      <c r="H7" s="34">
        <f>E7*H6</f>
        <v>310914.17482091987</v>
      </c>
    </row>
    <row r="8" spans="2:8" x14ac:dyDescent="0.25">
      <c r="B8" s="29"/>
      <c r="C8" s="29"/>
      <c r="D8" s="29" t="s">
        <v>45</v>
      </c>
      <c r="E8" s="29">
        <f>1-E7</f>
        <v>0.5</v>
      </c>
      <c r="F8" s="29"/>
      <c r="G8" s="29"/>
      <c r="H8" s="13">
        <f>E8*H6</f>
        <v>310914.17482091987</v>
      </c>
    </row>
    <row r="9" spans="2:8" ht="13" x14ac:dyDescent="0.3">
      <c r="B9" s="29"/>
      <c r="C9" s="29"/>
      <c r="D9" s="29"/>
      <c r="E9" s="29"/>
      <c r="F9" s="35" t="s">
        <v>46</v>
      </c>
      <c r="G9" s="36">
        <f>2/3</f>
        <v>0.66666666666666663</v>
      </c>
      <c r="H9" s="24">
        <f>G9*H8</f>
        <v>207276.1165472799</v>
      </c>
    </row>
    <row r="10" spans="2:8" ht="13" x14ac:dyDescent="0.3">
      <c r="B10" s="29"/>
      <c r="C10" s="29"/>
      <c r="D10" s="29"/>
      <c r="E10" s="29"/>
      <c r="F10" s="37" t="s">
        <v>15</v>
      </c>
      <c r="G10" s="38">
        <f>1-G9</f>
        <v>0.33333333333333337</v>
      </c>
      <c r="H10" s="25">
        <f>G10*H8</f>
        <v>103638.05827363997</v>
      </c>
    </row>
    <row r="11" spans="2:8" ht="6" customHeight="1" x14ac:dyDescent="0.25"/>
    <row r="12" spans="2:8" ht="13" x14ac:dyDescent="0.3">
      <c r="D12" s="39" t="s">
        <v>47</v>
      </c>
      <c r="E12" s="39">
        <v>0.7</v>
      </c>
      <c r="F12" s="39"/>
      <c r="G12" s="39"/>
      <c r="H12" s="22">
        <f>E12*H5</f>
        <v>1147555.9543390314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F799-0648-448F-AF88-AA1D5B7BF192}">
  <dimension ref="A4:O33"/>
  <sheetViews>
    <sheetView tabSelected="1" topLeftCell="D1" zoomScale="120" workbookViewId="0">
      <selection activeCell="G1" sqref="G1"/>
    </sheetView>
  </sheetViews>
  <sheetFormatPr baseColWidth="10" defaultRowHeight="12.5" x14ac:dyDescent="0.25"/>
  <cols>
    <col min="1" max="1" width="7.81640625" customWidth="1"/>
    <col min="2" max="2" width="8.1796875" customWidth="1"/>
    <col min="3" max="3" width="10" customWidth="1"/>
    <col min="4" max="7" width="13.54296875" customWidth="1"/>
    <col min="8" max="8" width="9.54296875" customWidth="1"/>
    <col min="9" max="12" width="12.26953125" customWidth="1"/>
    <col min="13" max="13" width="12.26953125" style="27" customWidth="1"/>
    <col min="14" max="14" width="12.26953125" customWidth="1"/>
  </cols>
  <sheetData>
    <row r="4" spans="1:15" ht="13" x14ac:dyDescent="0.3">
      <c r="A4" s="1"/>
      <c r="B4" s="1"/>
      <c r="C4" s="40" t="s">
        <v>0</v>
      </c>
      <c r="D4" s="41"/>
      <c r="E4" s="41"/>
      <c r="F4" s="41"/>
      <c r="G4" s="42"/>
      <c r="H4" s="43" t="s">
        <v>1</v>
      </c>
      <c r="I4" s="41"/>
      <c r="J4" s="41"/>
      <c r="K4" s="41"/>
      <c r="L4" s="41"/>
      <c r="M4" s="42"/>
      <c r="N4" s="44" t="s">
        <v>2</v>
      </c>
      <c r="O4" s="44" t="s">
        <v>3</v>
      </c>
    </row>
    <row r="5" spans="1:15" ht="26" x14ac:dyDescent="0.3">
      <c r="A5" s="1" t="s">
        <v>4</v>
      </c>
      <c r="B5" s="1" t="s">
        <v>5</v>
      </c>
      <c r="C5" s="3" t="s">
        <v>6</v>
      </c>
      <c r="D5" s="2" t="s">
        <v>7</v>
      </c>
      <c r="E5" s="4" t="s">
        <v>8</v>
      </c>
      <c r="F5" s="2" t="s">
        <v>9</v>
      </c>
      <c r="G5" s="5" t="s">
        <v>10</v>
      </c>
      <c r="H5" s="6" t="s">
        <v>11</v>
      </c>
      <c r="I5" s="7" t="s">
        <v>12</v>
      </c>
      <c r="J5" s="8" t="s">
        <v>13</v>
      </c>
      <c r="K5" s="9" t="s">
        <v>14</v>
      </c>
      <c r="L5" s="10" t="s">
        <v>15</v>
      </c>
      <c r="M5" s="11" t="s">
        <v>10</v>
      </c>
      <c r="N5" s="45"/>
      <c r="O5" s="45"/>
    </row>
    <row r="6" spans="1:15" x14ac:dyDescent="0.25">
      <c r="A6" s="12">
        <v>1</v>
      </c>
      <c r="B6" s="12" t="s">
        <v>16</v>
      </c>
      <c r="C6" s="12">
        <v>157</v>
      </c>
      <c r="D6" s="13">
        <v>-616611.41181469976</v>
      </c>
      <c r="E6" s="13">
        <v>367185.85602585715</v>
      </c>
      <c r="F6" s="13">
        <v>-66974.184881095658</v>
      </c>
      <c r="G6" s="13">
        <f t="shared" ref="G6:G32" si="0">SUM(D6:F6)</f>
        <v>-316399.74066993827</v>
      </c>
      <c r="H6" s="14">
        <v>132.1</v>
      </c>
      <c r="I6" s="15">
        <v>495420.54183787672</v>
      </c>
      <c r="J6" s="16">
        <v>0</v>
      </c>
      <c r="K6" s="17">
        <v>-36720.640486425043</v>
      </c>
      <c r="L6" s="18">
        <v>-53977.872855014815</v>
      </c>
      <c r="M6" s="19">
        <f t="shared" ref="M6:M32" si="1">SUM(I6:L6)</f>
        <v>404722.02849643689</v>
      </c>
      <c r="N6" s="13">
        <f t="shared" ref="N6:N32" si="2">G6+M6</f>
        <v>88322.287826498621</v>
      </c>
      <c r="O6" s="20">
        <v>126.51904180474583</v>
      </c>
    </row>
    <row r="7" spans="1:15" x14ac:dyDescent="0.25">
      <c r="A7" s="12">
        <v>2</v>
      </c>
      <c r="B7" s="12" t="s">
        <v>17</v>
      </c>
      <c r="C7" s="12">
        <v>58</v>
      </c>
      <c r="D7" s="13">
        <v>728294.14621662337</v>
      </c>
      <c r="E7" s="13">
        <v>140188.63820000004</v>
      </c>
      <c r="F7" s="13">
        <v>-74931.248247154159</v>
      </c>
      <c r="G7" s="13">
        <f t="shared" si="0"/>
        <v>793551.53616946924</v>
      </c>
      <c r="H7" s="14">
        <v>73.8</v>
      </c>
      <c r="I7" s="15">
        <v>-796505.97404005844</v>
      </c>
      <c r="J7" s="16">
        <v>-21139.224313253759</v>
      </c>
      <c r="K7" s="17">
        <v>0</v>
      </c>
      <c r="L7" s="18">
        <v>-394.88596783375402</v>
      </c>
      <c r="M7" s="19">
        <f t="shared" si="1"/>
        <v>-818040.08432114602</v>
      </c>
      <c r="N7" s="13">
        <f t="shared" si="2"/>
        <v>-24488.548151676776</v>
      </c>
      <c r="O7" s="20">
        <v>85.409705380462725</v>
      </c>
    </row>
    <row r="8" spans="1:15" x14ac:dyDescent="0.25">
      <c r="A8" s="12">
        <v>3</v>
      </c>
      <c r="B8" s="12" t="s">
        <v>18</v>
      </c>
      <c r="C8" s="12">
        <v>63</v>
      </c>
      <c r="D8" s="13">
        <v>226084.63984434528</v>
      </c>
      <c r="E8" s="13">
        <v>63469.175017857124</v>
      </c>
      <c r="F8" s="13">
        <v>-49045.967678114641</v>
      </c>
      <c r="G8" s="13">
        <f t="shared" si="0"/>
        <v>240507.84718408773</v>
      </c>
      <c r="H8" s="14">
        <v>75.7</v>
      </c>
      <c r="I8" s="15">
        <v>-254144.26796171477</v>
      </c>
      <c r="J8" s="16">
        <v>-5910.9422362363503</v>
      </c>
      <c r="K8" s="17">
        <v>0</v>
      </c>
      <c r="L8" s="18">
        <v>0</v>
      </c>
      <c r="M8" s="19">
        <f t="shared" si="1"/>
        <v>-260055.21019795112</v>
      </c>
      <c r="N8" s="13">
        <f t="shared" si="2"/>
        <v>-19547.363013863389</v>
      </c>
      <c r="O8" s="20">
        <v>85.934919111831803</v>
      </c>
    </row>
    <row r="9" spans="1:15" x14ac:dyDescent="0.25">
      <c r="A9" s="12">
        <v>4</v>
      </c>
      <c r="B9" s="12" t="s">
        <v>19</v>
      </c>
      <c r="C9" s="12">
        <v>51</v>
      </c>
      <c r="D9" s="13">
        <v>48001.782468434518</v>
      </c>
      <c r="E9" s="13">
        <v>3196.3705521428583</v>
      </c>
      <c r="F9" s="13">
        <v>-22775.094759546169</v>
      </c>
      <c r="G9" s="13">
        <f t="shared" si="0"/>
        <v>28423.058261031205</v>
      </c>
      <c r="H9" s="14">
        <v>65.5</v>
      </c>
      <c r="I9" s="15">
        <v>-46520.796223436912</v>
      </c>
      <c r="J9" s="16">
        <v>-9602.950557592445</v>
      </c>
      <c r="K9" s="17">
        <v>0</v>
      </c>
      <c r="L9" s="18">
        <v>0</v>
      </c>
      <c r="M9" s="19">
        <f t="shared" si="1"/>
        <v>-56123.74678102936</v>
      </c>
      <c r="N9" s="13">
        <f t="shared" si="2"/>
        <v>-27700.688519998155</v>
      </c>
      <c r="O9" s="20">
        <v>84.187043978335353</v>
      </c>
    </row>
    <row r="10" spans="1:15" x14ac:dyDescent="0.25">
      <c r="A10" s="12">
        <v>5</v>
      </c>
      <c r="B10" s="12" t="s">
        <v>20</v>
      </c>
      <c r="C10" s="12">
        <v>117</v>
      </c>
      <c r="D10" s="13">
        <v>-46368.653924802573</v>
      </c>
      <c r="E10" s="13">
        <v>48780.008531428568</v>
      </c>
      <c r="F10" s="13">
        <v>-7803.7152323403425</v>
      </c>
      <c r="G10" s="13">
        <f t="shared" si="0"/>
        <v>-5392.3606257143474</v>
      </c>
      <c r="H10" s="14">
        <v>133.5</v>
      </c>
      <c r="I10" s="15">
        <v>54144.242587629138</v>
      </c>
      <c r="J10" s="16">
        <v>-5398.0777099887137</v>
      </c>
      <c r="K10" s="17">
        <v>0</v>
      </c>
      <c r="L10" s="18">
        <v>0</v>
      </c>
      <c r="M10" s="19">
        <f t="shared" si="1"/>
        <v>48746.164877640425</v>
      </c>
      <c r="N10" s="13">
        <f t="shared" si="2"/>
        <v>43353.804251926078</v>
      </c>
      <c r="O10" s="20">
        <v>127.61722309695307</v>
      </c>
    </row>
    <row r="11" spans="1:15" x14ac:dyDescent="0.25">
      <c r="A11" s="12">
        <v>6</v>
      </c>
      <c r="B11" s="12" t="s">
        <v>21</v>
      </c>
      <c r="C11" s="12">
        <v>30</v>
      </c>
      <c r="D11" s="13">
        <v>52351.447331321579</v>
      </c>
      <c r="E11" s="13">
        <v>3779.0696264285707</v>
      </c>
      <c r="F11" s="13">
        <v>-4087.9325778132561</v>
      </c>
      <c r="G11" s="13">
        <f t="shared" si="0"/>
        <v>52042.584379936896</v>
      </c>
      <c r="H11" s="14">
        <v>66.400000000000006</v>
      </c>
      <c r="I11" s="15">
        <v>-41469.333779808992</v>
      </c>
      <c r="J11" s="16">
        <v>-4821.7268120185563</v>
      </c>
      <c r="K11" s="17">
        <v>0</v>
      </c>
      <c r="L11" s="18">
        <v>0</v>
      </c>
      <c r="M11" s="19">
        <f t="shared" si="1"/>
        <v>-46291.060591827547</v>
      </c>
      <c r="N11" s="13">
        <f t="shared" si="2"/>
        <v>5751.523788109349</v>
      </c>
      <c r="O11" s="20">
        <v>84.222067490666689</v>
      </c>
    </row>
    <row r="12" spans="1:15" x14ac:dyDescent="0.25">
      <c r="A12" s="12">
        <v>7</v>
      </c>
      <c r="B12" s="12" t="s">
        <v>22</v>
      </c>
      <c r="C12" s="12">
        <v>129</v>
      </c>
      <c r="D12" s="13">
        <v>-2979.785341207863</v>
      </c>
      <c r="E12" s="13">
        <v>12159.326427857144</v>
      </c>
      <c r="F12" s="13">
        <v>-18993.575405059859</v>
      </c>
      <c r="G12" s="13">
        <f t="shared" si="0"/>
        <v>-9814.0343184105768</v>
      </c>
      <c r="H12" s="14">
        <v>124.8</v>
      </c>
      <c r="I12" s="15">
        <v>11573.307098398887</v>
      </c>
      <c r="J12" s="16">
        <v>-1316.8895795071285</v>
      </c>
      <c r="K12" s="17">
        <v>0</v>
      </c>
      <c r="L12" s="18">
        <v>0</v>
      </c>
      <c r="M12" s="19">
        <f t="shared" si="1"/>
        <v>10256.417518891758</v>
      </c>
      <c r="N12" s="13">
        <f t="shared" si="2"/>
        <v>442.38320048118112</v>
      </c>
      <c r="O12" s="20">
        <v>120.44146364811186</v>
      </c>
    </row>
    <row r="13" spans="1:15" x14ac:dyDescent="0.25">
      <c r="A13" s="12">
        <v>8</v>
      </c>
      <c r="B13" s="12" t="s">
        <v>23</v>
      </c>
      <c r="C13" s="12">
        <v>77</v>
      </c>
      <c r="D13" s="13">
        <v>17972.916543508061</v>
      </c>
      <c r="E13" s="13">
        <v>4723.3080607142856</v>
      </c>
      <c r="F13" s="13">
        <v>-10473.434995716654</v>
      </c>
      <c r="G13" s="13">
        <f t="shared" si="0"/>
        <v>12222.789608505695</v>
      </c>
      <c r="H13" s="14">
        <v>93.1</v>
      </c>
      <c r="I13" s="15">
        <v>-3181.1573130570428</v>
      </c>
      <c r="J13" s="16">
        <v>-4536.6886310797026</v>
      </c>
      <c r="K13" s="17">
        <v>-67.323804653617444</v>
      </c>
      <c r="L13" s="18">
        <v>0</v>
      </c>
      <c r="M13" s="19">
        <f t="shared" si="1"/>
        <v>-7785.1697487903621</v>
      </c>
      <c r="N13" s="13">
        <f t="shared" si="2"/>
        <v>4437.6198597153325</v>
      </c>
      <c r="O13" s="20">
        <v>94.260396355150775</v>
      </c>
    </row>
    <row r="14" spans="1:15" x14ac:dyDescent="0.25">
      <c r="A14" s="12">
        <v>9</v>
      </c>
      <c r="B14" s="12" t="s">
        <v>24</v>
      </c>
      <c r="C14" s="12">
        <v>227</v>
      </c>
      <c r="D14" s="13">
        <v>-138720.29654569167</v>
      </c>
      <c r="E14" s="13">
        <v>110625.79979657143</v>
      </c>
      <c r="F14" s="13">
        <v>-4505.2484005570295</v>
      </c>
      <c r="G14" s="13">
        <f t="shared" si="0"/>
        <v>-32599.74514967727</v>
      </c>
      <c r="H14" s="14">
        <v>205.8</v>
      </c>
      <c r="I14" s="15">
        <v>131602.21643393949</v>
      </c>
      <c r="J14" s="16">
        <v>0</v>
      </c>
      <c r="K14" s="17">
        <v>0</v>
      </c>
      <c r="L14" s="18">
        <v>0</v>
      </c>
      <c r="M14" s="19">
        <f t="shared" si="1"/>
        <v>131602.21643393949</v>
      </c>
      <c r="N14" s="13">
        <f t="shared" si="2"/>
        <v>99002.471284262225</v>
      </c>
      <c r="O14" s="20">
        <v>187.35226330703878</v>
      </c>
    </row>
    <row r="15" spans="1:15" x14ac:dyDescent="0.25">
      <c r="A15" s="12">
        <v>10</v>
      </c>
      <c r="B15" s="12" t="s">
        <v>25</v>
      </c>
      <c r="C15" s="12">
        <v>45</v>
      </c>
      <c r="D15" s="13">
        <v>271557.28781393188</v>
      </c>
      <c r="E15" s="13">
        <v>39746.773366857131</v>
      </c>
      <c r="F15" s="13">
        <v>11516.674329169997</v>
      </c>
      <c r="G15" s="13">
        <f t="shared" si="0"/>
        <v>322820.73550995905</v>
      </c>
      <c r="H15" s="14">
        <v>74.599999999999994</v>
      </c>
      <c r="I15" s="15">
        <v>-188934.69448510939</v>
      </c>
      <c r="J15" s="16">
        <v>-10761.064048246757</v>
      </c>
      <c r="K15" s="17">
        <v>0</v>
      </c>
      <c r="L15" s="18">
        <v>0</v>
      </c>
      <c r="M15" s="19">
        <f t="shared" si="1"/>
        <v>-199695.75853335613</v>
      </c>
      <c r="N15" s="13">
        <f t="shared" si="2"/>
        <v>123124.97697660292</v>
      </c>
      <c r="O15" s="20">
        <v>85.633770069499988</v>
      </c>
    </row>
    <row r="16" spans="1:15" x14ac:dyDescent="0.25">
      <c r="A16" s="12">
        <v>11</v>
      </c>
      <c r="B16" s="12" t="s">
        <v>26</v>
      </c>
      <c r="C16" s="12">
        <v>76</v>
      </c>
      <c r="D16" s="13">
        <v>82777.820417575407</v>
      </c>
      <c r="E16" s="13">
        <v>32934.582786857143</v>
      </c>
      <c r="F16" s="13">
        <v>-21987.619961705816</v>
      </c>
      <c r="G16" s="13">
        <f t="shared" si="0"/>
        <v>93724.783242726728</v>
      </c>
      <c r="H16" s="14">
        <v>75.099999999999994</v>
      </c>
      <c r="I16" s="15">
        <v>-185917.04443483273</v>
      </c>
      <c r="J16" s="16">
        <v>0</v>
      </c>
      <c r="K16" s="17">
        <v>0</v>
      </c>
      <c r="L16" s="18">
        <v>0</v>
      </c>
      <c r="M16" s="19">
        <f t="shared" si="1"/>
        <v>-185917.04443483273</v>
      </c>
      <c r="N16" s="13">
        <f t="shared" si="2"/>
        <v>-92192.261192106002</v>
      </c>
      <c r="O16" s="20">
        <v>85.688098556221775</v>
      </c>
    </row>
    <row r="17" spans="1:15" x14ac:dyDescent="0.25">
      <c r="A17" s="12">
        <v>12</v>
      </c>
      <c r="B17" s="12" t="s">
        <v>27</v>
      </c>
      <c r="C17" s="12">
        <v>166</v>
      </c>
      <c r="D17" s="13">
        <v>-129518.67101569814</v>
      </c>
      <c r="E17" s="13">
        <v>74502.73986999999</v>
      </c>
      <c r="F17" s="13">
        <v>-24022.927207918125</v>
      </c>
      <c r="G17" s="13">
        <f t="shared" si="0"/>
        <v>-79038.858353616277</v>
      </c>
      <c r="H17" s="14">
        <v>148.69999999999999</v>
      </c>
      <c r="I17" s="15">
        <v>117448.70345090794</v>
      </c>
      <c r="J17" s="16">
        <v>0</v>
      </c>
      <c r="K17" s="17">
        <v>-22834.880538808346</v>
      </c>
      <c r="L17" s="18">
        <v>-19132.349188170396</v>
      </c>
      <c r="M17" s="19">
        <f t="shared" si="1"/>
        <v>75481.473723929201</v>
      </c>
      <c r="N17" s="13">
        <f t="shared" si="2"/>
        <v>-3557.3846296870761</v>
      </c>
      <c r="O17" s="20">
        <v>140.1467552388454</v>
      </c>
    </row>
    <row r="18" spans="1:15" x14ac:dyDescent="0.25">
      <c r="A18" s="12">
        <v>13</v>
      </c>
      <c r="B18" s="12" t="s">
        <v>28</v>
      </c>
      <c r="C18" s="12">
        <v>116</v>
      </c>
      <c r="D18" s="13">
        <v>-42259.012678273539</v>
      </c>
      <c r="E18" s="13">
        <v>41702.142857142862</v>
      </c>
      <c r="F18" s="13">
        <v>-28847.584086014358</v>
      </c>
      <c r="G18" s="13">
        <f t="shared" si="0"/>
        <v>-29404.453907145034</v>
      </c>
      <c r="H18" s="14">
        <v>108.7</v>
      </c>
      <c r="I18" s="15">
        <v>28223.374171737029</v>
      </c>
      <c r="J18" s="16">
        <v>0</v>
      </c>
      <c r="K18" s="17">
        <v>0</v>
      </c>
      <c r="L18" s="18">
        <v>0</v>
      </c>
      <c r="M18" s="19">
        <f t="shared" si="1"/>
        <v>28223.374171737029</v>
      </c>
      <c r="N18" s="13">
        <f t="shared" si="2"/>
        <v>-1181.0797354080059</v>
      </c>
      <c r="O18" s="20">
        <v>107.13082620488443</v>
      </c>
    </row>
    <row r="19" spans="1:15" x14ac:dyDescent="0.25">
      <c r="A19" s="12">
        <v>14</v>
      </c>
      <c r="B19" s="12" t="s">
        <v>29</v>
      </c>
      <c r="C19" s="12">
        <v>98</v>
      </c>
      <c r="D19" s="13">
        <v>-17251.072373946117</v>
      </c>
      <c r="E19" s="13">
        <v>27421.754001571433</v>
      </c>
      <c r="F19" s="13">
        <v>2408.8514472324387</v>
      </c>
      <c r="G19" s="13">
        <f t="shared" si="0"/>
        <v>12579.533074857754</v>
      </c>
      <c r="H19" s="14">
        <v>93.1</v>
      </c>
      <c r="I19" s="15">
        <v>-6090.6792766016733</v>
      </c>
      <c r="J19" s="16">
        <v>0</v>
      </c>
      <c r="K19" s="17">
        <v>-1401.715885077723</v>
      </c>
      <c r="L19" s="18">
        <v>0</v>
      </c>
      <c r="M19" s="19">
        <f t="shared" si="1"/>
        <v>-7492.3951616793966</v>
      </c>
      <c r="N19" s="13">
        <f t="shared" si="2"/>
        <v>5087.1379131783578</v>
      </c>
      <c r="O19" s="20">
        <v>94.303523582826159</v>
      </c>
    </row>
    <row r="20" spans="1:15" x14ac:dyDescent="0.25">
      <c r="A20" s="12">
        <v>15</v>
      </c>
      <c r="B20" s="12" t="s">
        <v>30</v>
      </c>
      <c r="C20" s="12">
        <v>61</v>
      </c>
      <c r="D20" s="13">
        <v>35205.702248054884</v>
      </c>
      <c r="E20" s="13">
        <v>7266.6503872857138</v>
      </c>
      <c r="F20" s="13">
        <v>-12288.661760265182</v>
      </c>
      <c r="G20" s="13">
        <f t="shared" si="0"/>
        <v>30183.690875075416</v>
      </c>
      <c r="H20" s="14">
        <v>78.5</v>
      </c>
      <c r="I20" s="15">
        <v>-31624.875884104495</v>
      </c>
      <c r="J20" s="16">
        <v>-15588.003587524285</v>
      </c>
      <c r="K20" s="17">
        <v>0</v>
      </c>
      <c r="L20" s="18">
        <v>0</v>
      </c>
      <c r="M20" s="19">
        <f t="shared" si="1"/>
        <v>-47212.879471628781</v>
      </c>
      <c r="N20" s="13">
        <f t="shared" si="2"/>
        <v>-17029.188596553366</v>
      </c>
      <c r="O20" s="20">
        <v>86.759107212698794</v>
      </c>
    </row>
    <row r="21" spans="1:15" x14ac:dyDescent="0.25">
      <c r="A21" s="12">
        <v>16</v>
      </c>
      <c r="B21" s="12" t="s">
        <v>31</v>
      </c>
      <c r="C21" s="12">
        <v>66</v>
      </c>
      <c r="D21" s="13">
        <v>7361.6253382293589</v>
      </c>
      <c r="E21" s="13">
        <v>2783.9846450000005</v>
      </c>
      <c r="F21" s="13">
        <v>-2672.444595283338</v>
      </c>
      <c r="G21" s="13">
        <f t="shared" si="0"/>
        <v>7473.1653879460209</v>
      </c>
      <c r="H21" s="14">
        <v>82.3</v>
      </c>
      <c r="I21" s="15">
        <v>-6219.3736540982882</v>
      </c>
      <c r="J21" s="16">
        <v>-7239.0582027411492</v>
      </c>
      <c r="K21" s="17">
        <v>0</v>
      </c>
      <c r="L21" s="18">
        <v>0</v>
      </c>
      <c r="M21" s="19">
        <f t="shared" si="1"/>
        <v>-13458.431856839437</v>
      </c>
      <c r="N21" s="13">
        <f t="shared" si="2"/>
        <v>-5985.2664688934165</v>
      </c>
      <c r="O21" s="20">
        <v>88.196516094756163</v>
      </c>
    </row>
    <row r="22" spans="1:15" x14ac:dyDescent="0.25">
      <c r="A22" s="12">
        <v>17</v>
      </c>
      <c r="B22" s="12" t="s">
        <v>32</v>
      </c>
      <c r="C22" s="12">
        <v>80</v>
      </c>
      <c r="D22" s="13">
        <v>152444.64435660365</v>
      </c>
      <c r="E22" s="13">
        <v>63364.031890714294</v>
      </c>
      <c r="F22" s="13">
        <v>-85321.360205174467</v>
      </c>
      <c r="G22" s="13">
        <f t="shared" si="0"/>
        <v>130487.31604214346</v>
      </c>
      <c r="H22" s="14">
        <v>76.599999999999994</v>
      </c>
      <c r="I22" s="15">
        <v>-309099.6789345835</v>
      </c>
      <c r="J22" s="16">
        <v>-1758.0821991509515</v>
      </c>
      <c r="K22" s="17">
        <v>-928.7785994443592</v>
      </c>
      <c r="L22" s="18">
        <v>0</v>
      </c>
      <c r="M22" s="19">
        <f t="shared" si="1"/>
        <v>-311786.5397331788</v>
      </c>
      <c r="N22" s="13">
        <f t="shared" si="2"/>
        <v>-181299.22369103535</v>
      </c>
      <c r="O22" s="20">
        <v>86.114017999163593</v>
      </c>
    </row>
    <row r="23" spans="1:15" x14ac:dyDescent="0.25">
      <c r="A23" s="12">
        <v>18</v>
      </c>
      <c r="B23" s="12" t="s">
        <v>33</v>
      </c>
      <c r="C23" s="12">
        <v>63</v>
      </c>
      <c r="D23" s="13">
        <v>189648.65308635484</v>
      </c>
      <c r="E23" s="13">
        <v>24642.330750142857</v>
      </c>
      <c r="F23" s="13">
        <v>-40935.607853919559</v>
      </c>
      <c r="G23" s="13">
        <f t="shared" si="0"/>
        <v>173355.37598257815</v>
      </c>
      <c r="H23" s="14">
        <v>82.7</v>
      </c>
      <c r="I23" s="15">
        <v>-77015.61608796053</v>
      </c>
      <c r="J23" s="16">
        <v>-121381.81318334266</v>
      </c>
      <c r="K23" s="17">
        <v>0</v>
      </c>
      <c r="L23" s="18">
        <v>0</v>
      </c>
      <c r="M23" s="19">
        <f t="shared" si="1"/>
        <v>-198397.42927130318</v>
      </c>
      <c r="N23" s="13">
        <f t="shared" si="2"/>
        <v>-25042.05328872503</v>
      </c>
      <c r="O23" s="20">
        <v>88.365004219223707</v>
      </c>
    </row>
    <row r="24" spans="1:15" x14ac:dyDescent="0.25">
      <c r="A24" s="12">
        <v>19</v>
      </c>
      <c r="B24" s="12" t="s">
        <v>34</v>
      </c>
      <c r="C24" s="12">
        <v>105</v>
      </c>
      <c r="D24" s="13">
        <v>-19918.545347545696</v>
      </c>
      <c r="E24" s="13">
        <v>91847.409837857151</v>
      </c>
      <c r="F24" s="13">
        <v>-97966.488820561382</v>
      </c>
      <c r="G24" s="13">
        <f t="shared" si="0"/>
        <v>-26037.624330249935</v>
      </c>
      <c r="H24" s="14">
        <v>87.5</v>
      </c>
      <c r="I24" s="15">
        <v>-126106.28275705902</v>
      </c>
      <c r="J24" s="16">
        <v>0</v>
      </c>
      <c r="K24" s="17">
        <v>0</v>
      </c>
      <c r="L24" s="18">
        <v>0</v>
      </c>
      <c r="M24" s="19">
        <f t="shared" si="1"/>
        <v>-126106.28275705902</v>
      </c>
      <c r="N24" s="13">
        <f t="shared" si="2"/>
        <v>-152143.90708730894</v>
      </c>
      <c r="O24" s="20">
        <v>90.763912518096163</v>
      </c>
    </row>
    <row r="25" spans="1:15" x14ac:dyDescent="0.25">
      <c r="A25" s="12">
        <v>20</v>
      </c>
      <c r="B25" s="12" t="s">
        <v>35</v>
      </c>
      <c r="C25" s="12">
        <v>80</v>
      </c>
      <c r="D25" s="13">
        <v>64853.387293128289</v>
      </c>
      <c r="E25" s="13">
        <v>28715.057679285717</v>
      </c>
      <c r="F25" s="13">
        <v>5905.1860435961862</v>
      </c>
      <c r="G25" s="13">
        <f t="shared" si="0"/>
        <v>99473.631016010186</v>
      </c>
      <c r="H25" s="14">
        <v>75.099999999999994</v>
      </c>
      <c r="I25" s="15">
        <v>-174299.1463869146</v>
      </c>
      <c r="J25" s="16">
        <v>-3302.0507223388117</v>
      </c>
      <c r="K25" s="17">
        <v>0</v>
      </c>
      <c r="L25" s="18">
        <v>0</v>
      </c>
      <c r="M25" s="19">
        <f t="shared" si="1"/>
        <v>-177601.19710925341</v>
      </c>
      <c r="N25" s="13">
        <f t="shared" si="2"/>
        <v>-78127.566093243222</v>
      </c>
      <c r="O25" s="20">
        <v>85.744050301807405</v>
      </c>
    </row>
    <row r="26" spans="1:15" x14ac:dyDescent="0.25">
      <c r="A26" s="12">
        <v>21</v>
      </c>
      <c r="B26" s="12" t="s">
        <v>36</v>
      </c>
      <c r="C26" s="12">
        <v>85</v>
      </c>
      <c r="D26" s="13">
        <v>92606.220444115519</v>
      </c>
      <c r="E26" s="13">
        <v>63228.757956000016</v>
      </c>
      <c r="F26" s="13">
        <v>-129339.23758747644</v>
      </c>
      <c r="G26" s="13">
        <f t="shared" si="0"/>
        <v>26495.740812639095</v>
      </c>
      <c r="H26" s="14">
        <v>102.2</v>
      </c>
      <c r="I26" s="15">
        <v>8533.1266226236585</v>
      </c>
      <c r="J26" s="16">
        <v>-12205.010870303824</v>
      </c>
      <c r="K26" s="17">
        <v>-20081.144576690778</v>
      </c>
      <c r="L26" s="18">
        <v>0</v>
      </c>
      <c r="M26" s="19">
        <f t="shared" si="1"/>
        <v>-23753.028824370944</v>
      </c>
      <c r="N26" s="13">
        <f t="shared" si="2"/>
        <v>2742.7119882681509</v>
      </c>
      <c r="O26" s="20">
        <v>101.81951313709918</v>
      </c>
    </row>
    <row r="27" spans="1:15" x14ac:dyDescent="0.25">
      <c r="A27" s="12">
        <v>22</v>
      </c>
      <c r="B27" s="12" t="s">
        <v>37</v>
      </c>
      <c r="C27" s="12">
        <v>95</v>
      </c>
      <c r="D27" s="13">
        <v>27044.282113178684</v>
      </c>
      <c r="E27" s="13">
        <v>124123.07106085721</v>
      </c>
      <c r="F27" s="13">
        <v>-23967.454782534478</v>
      </c>
      <c r="G27" s="13">
        <f t="shared" si="0"/>
        <v>127199.89839150143</v>
      </c>
      <c r="H27" s="14">
        <v>98.2</v>
      </c>
      <c r="I27" s="15">
        <v>-5127.2894367515592</v>
      </c>
      <c r="J27" s="16">
        <v>0</v>
      </c>
      <c r="K27" s="17">
        <v>-51067.335539557935</v>
      </c>
      <c r="L27" s="18">
        <v>-2812.4812587287711</v>
      </c>
      <c r="M27" s="19">
        <f t="shared" si="1"/>
        <v>-59007.106235038271</v>
      </c>
      <c r="N27" s="13">
        <f t="shared" si="2"/>
        <v>68192.792156463154</v>
      </c>
      <c r="O27" s="20">
        <v>98.303941314794585</v>
      </c>
    </row>
    <row r="28" spans="1:15" x14ac:dyDescent="0.25">
      <c r="A28" s="12">
        <v>23</v>
      </c>
      <c r="B28" s="12" t="s">
        <v>38</v>
      </c>
      <c r="C28" s="12">
        <v>30</v>
      </c>
      <c r="D28" s="13">
        <v>443767.29462906421</v>
      </c>
      <c r="E28" s="13">
        <v>32734.695349571441</v>
      </c>
      <c r="F28" s="13">
        <v>-16901.228537972493</v>
      </c>
      <c r="G28" s="13">
        <f t="shared" si="0"/>
        <v>459600.76144066319</v>
      </c>
      <c r="H28" s="14">
        <v>62.3</v>
      </c>
      <c r="I28" s="15">
        <v>-429430.5395000836</v>
      </c>
      <c r="J28" s="16">
        <v>-62012.604677367934</v>
      </c>
      <c r="K28" s="17">
        <v>0</v>
      </c>
      <c r="L28" s="18">
        <v>0</v>
      </c>
      <c r="M28" s="19">
        <f t="shared" si="1"/>
        <v>-491443.14417745156</v>
      </c>
      <c r="N28" s="13">
        <f t="shared" si="2"/>
        <v>-31842.382736788364</v>
      </c>
      <c r="O28" s="20">
        <v>84.047483829779708</v>
      </c>
    </row>
    <row r="29" spans="1:15" x14ac:dyDescent="0.25">
      <c r="A29" s="12">
        <v>24</v>
      </c>
      <c r="B29" s="12" t="s">
        <v>39</v>
      </c>
      <c r="C29" s="12">
        <v>56</v>
      </c>
      <c r="D29" s="13">
        <v>145959.34254285294</v>
      </c>
      <c r="E29" s="13">
        <v>33524.29631200002</v>
      </c>
      <c r="F29" s="13">
        <v>-20684.221250988703</v>
      </c>
      <c r="G29" s="13">
        <f t="shared" si="0"/>
        <v>158799.41760386428</v>
      </c>
      <c r="H29" s="14">
        <v>92.1</v>
      </c>
      <c r="I29" s="15">
        <v>-17514.544912035675</v>
      </c>
      <c r="J29" s="16">
        <v>-20219.495069834804</v>
      </c>
      <c r="K29" s="17">
        <v>-9365.7500116111987</v>
      </c>
      <c r="L29" s="18">
        <v>0</v>
      </c>
      <c r="M29" s="19">
        <f t="shared" si="1"/>
        <v>-47099.789993481674</v>
      </c>
      <c r="N29" s="13">
        <f t="shared" si="2"/>
        <v>111699.62761038259</v>
      </c>
      <c r="O29" s="20">
        <v>93.563634548072983</v>
      </c>
    </row>
    <row r="30" spans="1:15" x14ac:dyDescent="0.25">
      <c r="A30" s="12">
        <v>25</v>
      </c>
      <c r="B30" s="12" t="s">
        <v>40</v>
      </c>
      <c r="C30" s="12">
        <v>155</v>
      </c>
      <c r="D30" s="13">
        <v>-252361.91281364954</v>
      </c>
      <c r="E30" s="13">
        <v>157869.20579114291</v>
      </c>
      <c r="F30" s="13">
        <v>-11631.620215524308</v>
      </c>
      <c r="G30" s="13">
        <f t="shared" si="0"/>
        <v>-106124.32723803094</v>
      </c>
      <c r="H30" s="14">
        <v>158.19999999999999</v>
      </c>
      <c r="I30" s="15">
        <v>300610.44213591854</v>
      </c>
      <c r="J30" s="16">
        <v>0</v>
      </c>
      <c r="K30" s="17">
        <v>-64428.843140795558</v>
      </c>
      <c r="L30" s="18">
        <v>-27320.469003892231</v>
      </c>
      <c r="M30" s="19">
        <f t="shared" si="1"/>
        <v>208861.12999123073</v>
      </c>
      <c r="N30" s="13">
        <f t="shared" si="2"/>
        <v>102736.80275319979</v>
      </c>
      <c r="O30" s="20">
        <v>148.02498621553431</v>
      </c>
    </row>
    <row r="31" spans="1:15" x14ac:dyDescent="0.25">
      <c r="A31" s="12">
        <v>26</v>
      </c>
      <c r="B31" s="12" t="s">
        <v>41</v>
      </c>
      <c r="C31" s="12">
        <v>33</v>
      </c>
      <c r="D31" s="13">
        <v>105033.05754200606</v>
      </c>
      <c r="E31" s="13">
        <v>7278.6445457142836</v>
      </c>
      <c r="F31" s="13">
        <v>-8265.8394091212394</v>
      </c>
      <c r="G31" s="13">
        <f t="shared" si="0"/>
        <v>104045.86267859911</v>
      </c>
      <c r="H31" s="14">
        <v>66.2</v>
      </c>
      <c r="I31" s="15">
        <v>-87720.30832657915</v>
      </c>
      <c r="J31" s="16">
        <v>-3720.4924203919995</v>
      </c>
      <c r="K31" s="17">
        <v>-379.70396421534031</v>
      </c>
      <c r="L31" s="18">
        <v>0</v>
      </c>
      <c r="M31" s="19">
        <f t="shared" si="1"/>
        <v>-91820.504711186484</v>
      </c>
      <c r="N31" s="13">
        <f t="shared" si="2"/>
        <v>12225.357967412623</v>
      </c>
      <c r="O31" s="20">
        <v>84.264537813609721</v>
      </c>
    </row>
    <row r="32" spans="1:15" x14ac:dyDescent="0.25">
      <c r="A32" s="12"/>
      <c r="B32" s="12" t="s">
        <v>42</v>
      </c>
      <c r="C32" s="12"/>
      <c r="D32" s="13">
        <v>0</v>
      </c>
      <c r="E32" s="13">
        <v>0</v>
      </c>
      <c r="F32" s="13">
        <v>-851.33437121225984</v>
      </c>
      <c r="G32" s="13">
        <f t="shared" si="0"/>
        <v>-851.33437121225984</v>
      </c>
      <c r="H32" s="14"/>
      <c r="I32" s="15">
        <v>0</v>
      </c>
      <c r="J32" s="16">
        <v>0</v>
      </c>
      <c r="K32" s="17">
        <v>0</v>
      </c>
      <c r="L32" s="18">
        <v>0</v>
      </c>
      <c r="M32" s="19">
        <f t="shared" si="1"/>
        <v>0</v>
      </c>
      <c r="N32" s="13">
        <f t="shared" si="2"/>
        <v>-851.33437121225984</v>
      </c>
      <c r="O32" s="20"/>
    </row>
    <row r="33" spans="1:15" ht="13" x14ac:dyDescent="0.3">
      <c r="A33" s="12"/>
      <c r="B33" s="1" t="s">
        <v>10</v>
      </c>
      <c r="C33" s="1"/>
      <c r="D33" s="21">
        <f>SUM(D6:D32)</f>
        <v>1424974.8883738136</v>
      </c>
      <c r="E33" s="21">
        <f>SUM(E6:E32)</f>
        <v>1607793.6813268575</v>
      </c>
      <c r="F33" s="21">
        <f>SUM(F6:F32)</f>
        <v>-765443.32100307127</v>
      </c>
      <c r="G33" s="21">
        <f>SUM(G6:G32)</f>
        <v>2267325.2486975999</v>
      </c>
      <c r="H33" s="14">
        <v>100</v>
      </c>
      <c r="I33" s="22">
        <f t="shared" ref="I33:N33" si="3">SUM(I6:I32)</f>
        <v>-1639365.6490557585</v>
      </c>
      <c r="J33" s="23">
        <f t="shared" si="3"/>
        <v>-310914.17482091981</v>
      </c>
      <c r="K33" s="24">
        <f t="shared" si="3"/>
        <v>-207276.11654727993</v>
      </c>
      <c r="L33" s="25">
        <f t="shared" si="3"/>
        <v>-103638.05827363997</v>
      </c>
      <c r="M33" s="26">
        <f t="shared" si="3"/>
        <v>-2261193.9986975989</v>
      </c>
      <c r="N33" s="26">
        <f t="shared" si="3"/>
        <v>6131.2500000010177</v>
      </c>
      <c r="O33" s="20"/>
    </row>
  </sheetData>
  <mergeCells count="4">
    <mergeCell ref="C4:G4"/>
    <mergeCell ref="H4:M4"/>
    <mergeCell ref="N4:N5"/>
    <mergeCell ref="O4:O5"/>
  </mergeCells>
  <phoneticPr fontId="1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Dotationen</vt:lpstr>
      <vt:lpstr>Bilanz_vor_HA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2006-05-22T16:28:38Z</dcterms:created>
  <dcterms:modified xsi:type="dcterms:W3CDTF">2025-05-05T15:14:30Z</dcterms:modified>
</cp:coreProperties>
</file>