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H5" i="8"/>
  <c r="I1" i="8"/>
  <c r="B1" i="8"/>
  <c r="D32" i="7"/>
  <c r="D31" i="7"/>
  <c r="D31" i="8" s="1"/>
  <c r="D30" i="7"/>
  <c r="D29" i="7"/>
  <c r="D28" i="7"/>
  <c r="D27" i="7"/>
  <c r="D27" i="8" s="1"/>
  <c r="D26" i="7"/>
  <c r="D26" i="8" s="1"/>
  <c r="D25" i="7"/>
  <c r="D24" i="7"/>
  <c r="D24" i="8" s="1"/>
  <c r="D23" i="7"/>
  <c r="D23" i="8" s="1"/>
  <c r="D22" i="7"/>
  <c r="D22" i="8" s="1"/>
  <c r="D21" i="7"/>
  <c r="D20" i="7"/>
  <c r="D20" i="8" s="1"/>
  <c r="D19" i="7"/>
  <c r="D19" i="8" s="1"/>
  <c r="D18" i="7"/>
  <c r="D18" i="8" s="1"/>
  <c r="D17" i="7"/>
  <c r="D16" i="7"/>
  <c r="D16" i="8" s="1"/>
  <c r="D15" i="7"/>
  <c r="D15" i="8" s="1"/>
  <c r="D14" i="7"/>
  <c r="D14" i="8" s="1"/>
  <c r="D13" i="7"/>
  <c r="D12" i="7"/>
  <c r="D12" i="8" s="1"/>
  <c r="D11" i="7"/>
  <c r="D10" i="7"/>
  <c r="D9" i="7"/>
  <c r="D8" i="7"/>
  <c r="D7" i="7"/>
  <c r="H5" i="7"/>
  <c r="G5" i="7"/>
  <c r="G5" i="8" s="1"/>
  <c r="F5" i="7"/>
  <c r="F5" i="8" s="1"/>
  <c r="E5" i="7"/>
  <c r="E5" i="8" s="1"/>
  <c r="D5" i="7"/>
  <c r="D5" i="8" s="1"/>
  <c r="C5" i="7"/>
  <c r="C5" i="8" s="1"/>
  <c r="H1" i="7"/>
  <c r="B1" i="7"/>
  <c r="F33" i="6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3" i="6" s="1"/>
  <c r="I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C33" i="3"/>
  <c r="C5" i="3"/>
  <c r="C3" i="3"/>
  <c r="I33" i="2"/>
  <c r="H33" i="2"/>
  <c r="G33" i="2"/>
  <c r="F33" i="2"/>
  <c r="E33" i="2"/>
  <c r="D33" i="2"/>
  <c r="C33" i="2"/>
  <c r="J32" i="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G18" i="6" s="1"/>
  <c r="H18" i="6" s="1"/>
  <c r="I18" i="6" s="1"/>
  <c r="G18" i="7" s="1"/>
  <c r="J17" i="2"/>
  <c r="G17" i="6" s="1"/>
  <c r="H17" i="6" s="1"/>
  <c r="I17" i="6" s="1"/>
  <c r="G17" i="7" s="1"/>
  <c r="J16" i="2"/>
  <c r="G16" i="6" s="1"/>
  <c r="H16" i="6" s="1"/>
  <c r="I16" i="6" s="1"/>
  <c r="G16" i="7" s="1"/>
  <c r="J15" i="2"/>
  <c r="G15" i="6" s="1"/>
  <c r="H15" i="6" s="1"/>
  <c r="I15" i="6" s="1"/>
  <c r="G15" i="7" s="1"/>
  <c r="J14" i="2"/>
  <c r="G14" i="6" s="1"/>
  <c r="H14" i="6" s="1"/>
  <c r="I14" i="6" s="1"/>
  <c r="G14" i="7" s="1"/>
  <c r="J13" i="2"/>
  <c r="G13" i="6" s="1"/>
  <c r="H13" i="6" s="1"/>
  <c r="I13" i="6" s="1"/>
  <c r="G13" i="7" s="1"/>
  <c r="J12" i="2"/>
  <c r="G12" i="6" s="1"/>
  <c r="H12" i="6" s="1"/>
  <c r="I12" i="6" s="1"/>
  <c r="G12" i="7" s="1"/>
  <c r="J11" i="2"/>
  <c r="G11" i="6" s="1"/>
  <c r="H11" i="6" s="1"/>
  <c r="I11" i="6" s="1"/>
  <c r="G11" i="7" s="1"/>
  <c r="J10" i="2"/>
  <c r="G10" i="6" s="1"/>
  <c r="H10" i="6" s="1"/>
  <c r="I10" i="6" s="1"/>
  <c r="G10" i="7" s="1"/>
  <c r="J9" i="2"/>
  <c r="G9" i="6" s="1"/>
  <c r="H9" i="6" s="1"/>
  <c r="I9" i="6" s="1"/>
  <c r="G9" i="7" s="1"/>
  <c r="J8" i="2"/>
  <c r="G8" i="6" s="1"/>
  <c r="H8" i="6" s="1"/>
  <c r="I8" i="6" s="1"/>
  <c r="G8" i="7" s="1"/>
  <c r="J7" i="2"/>
  <c r="G7" i="6" s="1"/>
  <c r="J1" i="2"/>
  <c r="G1" i="2"/>
  <c r="A4" i="1"/>
  <c r="A3" i="1"/>
  <c r="G8" i="8" l="1"/>
  <c r="G10" i="8"/>
  <c r="G12" i="8"/>
  <c r="G14" i="8"/>
  <c r="G16" i="8"/>
  <c r="G18" i="8"/>
  <c r="E7" i="7"/>
  <c r="D35" i="4"/>
  <c r="E9" i="8"/>
  <c r="E11" i="8"/>
  <c r="E13" i="8"/>
  <c r="E15" i="8"/>
  <c r="E17" i="8"/>
  <c r="E19" i="8"/>
  <c r="E21" i="8"/>
  <c r="E23" i="8"/>
  <c r="E25" i="8"/>
  <c r="E27" i="8"/>
  <c r="E29" i="8"/>
  <c r="E31" i="8"/>
  <c r="F33" i="7"/>
  <c r="F33" i="8" s="1"/>
  <c r="F7" i="8"/>
  <c r="H7" i="6"/>
  <c r="I7" i="6" s="1"/>
  <c r="G9" i="8"/>
  <c r="G11" i="8"/>
  <c r="G13" i="8"/>
  <c r="G15" i="8"/>
  <c r="G17" i="8"/>
  <c r="E8" i="8"/>
  <c r="E10" i="8"/>
  <c r="E12" i="8"/>
  <c r="E14" i="8"/>
  <c r="E16" i="8"/>
  <c r="E18" i="8"/>
  <c r="E20" i="8"/>
  <c r="E22" i="8"/>
  <c r="E24" i="8"/>
  <c r="E26" i="8"/>
  <c r="E28" i="8"/>
  <c r="E30" i="8"/>
  <c r="E32" i="8"/>
  <c r="C21" i="8"/>
  <c r="C25" i="8"/>
  <c r="C29" i="8"/>
  <c r="A2" i="9"/>
  <c r="E1" i="8"/>
  <c r="C20" i="8"/>
  <c r="C22" i="8"/>
  <c r="C24" i="8"/>
  <c r="C26" i="8"/>
  <c r="C28" i="8"/>
  <c r="C30" i="8"/>
  <c r="C32" i="8"/>
  <c r="J33" i="2"/>
  <c r="E1" i="6"/>
  <c r="D1" i="7"/>
  <c r="C7" i="7"/>
  <c r="C8" i="7"/>
  <c r="C9" i="7"/>
  <c r="C10" i="7"/>
  <c r="C11" i="7"/>
  <c r="C12" i="7"/>
  <c r="C13" i="7"/>
  <c r="C14" i="7"/>
  <c r="C15" i="7"/>
  <c r="C16" i="7"/>
  <c r="C17" i="7"/>
  <c r="C18" i="7"/>
  <c r="C19" i="8"/>
  <c r="H19" i="7"/>
  <c r="C23" i="8"/>
  <c r="C27" i="8"/>
  <c r="C31" i="8"/>
  <c r="B2" i="3"/>
  <c r="A2" i="4"/>
  <c r="A2" i="5"/>
  <c r="D35" i="5"/>
  <c r="G19" i="6"/>
  <c r="H19" i="6" s="1"/>
  <c r="I19" i="6" s="1"/>
  <c r="G19" i="7" s="1"/>
  <c r="G20" i="6"/>
  <c r="H20" i="6" s="1"/>
  <c r="I20" i="6" s="1"/>
  <c r="G20" i="7" s="1"/>
  <c r="G21" i="6"/>
  <c r="H21" i="6" s="1"/>
  <c r="I21" i="6" s="1"/>
  <c r="G21" i="7" s="1"/>
  <c r="G22" i="6"/>
  <c r="H22" i="6" s="1"/>
  <c r="I22" i="6" s="1"/>
  <c r="G22" i="7" s="1"/>
  <c r="G23" i="6"/>
  <c r="H23" i="6" s="1"/>
  <c r="I23" i="6" s="1"/>
  <c r="G23" i="7" s="1"/>
  <c r="G24" i="6"/>
  <c r="H24" i="6" s="1"/>
  <c r="I24" i="6" s="1"/>
  <c r="G24" i="7" s="1"/>
  <c r="G25" i="6"/>
  <c r="H25" i="6" s="1"/>
  <c r="I25" i="6" s="1"/>
  <c r="G25" i="7" s="1"/>
  <c r="H25" i="7" s="1"/>
  <c r="G26" i="6"/>
  <c r="H26" i="6" s="1"/>
  <c r="I26" i="6" s="1"/>
  <c r="G26" i="7" s="1"/>
  <c r="G27" i="6"/>
  <c r="H27" i="6" s="1"/>
  <c r="I27" i="6" s="1"/>
  <c r="G27" i="7" s="1"/>
  <c r="H27" i="7" s="1"/>
  <c r="G28" i="6"/>
  <c r="H28" i="6" s="1"/>
  <c r="I28" i="6" s="1"/>
  <c r="G28" i="7" s="1"/>
  <c r="G29" i="6"/>
  <c r="H29" i="6" s="1"/>
  <c r="I29" i="6" s="1"/>
  <c r="G29" i="7" s="1"/>
  <c r="G30" i="6"/>
  <c r="H30" i="6" s="1"/>
  <c r="I30" i="6" s="1"/>
  <c r="G30" i="7" s="1"/>
  <c r="G31" i="6"/>
  <c r="H31" i="6" s="1"/>
  <c r="I31" i="6" s="1"/>
  <c r="G31" i="7" s="1"/>
  <c r="G32" i="6"/>
  <c r="H32" i="6" s="1"/>
  <c r="I32" i="6" s="1"/>
  <c r="G32" i="7" s="1"/>
  <c r="D33" i="7"/>
  <c r="D7" i="8"/>
  <c r="D8" i="8"/>
  <c r="D9" i="8"/>
  <c r="D10" i="8"/>
  <c r="D11" i="8"/>
  <c r="D13" i="8"/>
  <c r="D17" i="8"/>
  <c r="D21" i="8"/>
  <c r="D25" i="8"/>
  <c r="D29" i="8"/>
  <c r="C18" i="9"/>
  <c r="D28" i="8"/>
  <c r="D30" i="8"/>
  <c r="D32" i="8"/>
  <c r="F26" i="9" l="1"/>
  <c r="E26" i="9"/>
  <c r="H27" i="8"/>
  <c r="D26" i="9"/>
  <c r="B26" i="9"/>
  <c r="C26" i="9"/>
  <c r="F24" i="9"/>
  <c r="E24" i="9"/>
  <c r="H25" i="8"/>
  <c r="D24" i="9"/>
  <c r="B24" i="9"/>
  <c r="C24" i="9"/>
  <c r="G32" i="8"/>
  <c r="G30" i="8"/>
  <c r="G28" i="8"/>
  <c r="G26" i="8"/>
  <c r="G24" i="8"/>
  <c r="G22" i="8"/>
  <c r="G19" i="9"/>
  <c r="G20" i="8"/>
  <c r="F18" i="9"/>
  <c r="E18" i="9"/>
  <c r="H19" i="8"/>
  <c r="B18" i="9"/>
  <c r="C18" i="8"/>
  <c r="H18" i="7"/>
  <c r="C16" i="8"/>
  <c r="H16" i="7"/>
  <c r="B15" i="9" s="1"/>
  <c r="C14" i="8"/>
  <c r="H14" i="7"/>
  <c r="C12" i="8"/>
  <c r="H12" i="7"/>
  <c r="C10" i="8"/>
  <c r="H10" i="7"/>
  <c r="B9" i="9" s="1"/>
  <c r="C8" i="8"/>
  <c r="H8" i="7"/>
  <c r="H28" i="7"/>
  <c r="H20" i="7"/>
  <c r="G7" i="7"/>
  <c r="I33" i="6"/>
  <c r="D33" i="8"/>
  <c r="G31" i="8"/>
  <c r="G29" i="8"/>
  <c r="G26" i="9"/>
  <c r="G27" i="8"/>
  <c r="G24" i="9"/>
  <c r="G25" i="8"/>
  <c r="G22" i="9"/>
  <c r="G23" i="8"/>
  <c r="G21" i="8"/>
  <c r="G18" i="9"/>
  <c r="G19" i="8"/>
  <c r="H31" i="7"/>
  <c r="H23" i="7"/>
  <c r="C17" i="8"/>
  <c r="H17" i="7"/>
  <c r="C15" i="8"/>
  <c r="H15" i="7"/>
  <c r="C13" i="8"/>
  <c r="H13" i="7"/>
  <c r="B12" i="9" s="1"/>
  <c r="C11" i="8"/>
  <c r="H11" i="7"/>
  <c r="C9" i="8"/>
  <c r="H9" i="7"/>
  <c r="C7" i="8"/>
  <c r="C33" i="7"/>
  <c r="H7" i="7"/>
  <c r="H32" i="7"/>
  <c r="H30" i="7"/>
  <c r="H26" i="7"/>
  <c r="H24" i="7"/>
  <c r="H22" i="7"/>
  <c r="H29" i="7"/>
  <c r="G28" i="9" s="1"/>
  <c r="H21" i="7"/>
  <c r="G33" i="6"/>
  <c r="H33" i="6" s="1"/>
  <c r="D18" i="9"/>
  <c r="D6" i="9"/>
  <c r="E7" i="8"/>
  <c r="E33" i="7"/>
  <c r="E23" i="9" l="1"/>
  <c r="F23" i="9"/>
  <c r="H24" i="8"/>
  <c r="D23" i="9"/>
  <c r="B23" i="9"/>
  <c r="C23" i="9"/>
  <c r="F6" i="9"/>
  <c r="E6" i="9"/>
  <c r="H33" i="7"/>
  <c r="H7" i="8"/>
  <c r="C6" i="9"/>
  <c r="F8" i="9"/>
  <c r="E8" i="9"/>
  <c r="H9" i="8"/>
  <c r="D8" i="9"/>
  <c r="G8" i="9"/>
  <c r="C8" i="9"/>
  <c r="F16" i="9"/>
  <c r="E16" i="9"/>
  <c r="H17" i="8"/>
  <c r="D16" i="9"/>
  <c r="G16" i="9"/>
  <c r="C16" i="9"/>
  <c r="F20" i="9"/>
  <c r="E20" i="9"/>
  <c r="H21" i="8"/>
  <c r="D20" i="9"/>
  <c r="B20" i="9"/>
  <c r="C20" i="9"/>
  <c r="E21" i="9"/>
  <c r="F21" i="9"/>
  <c r="H22" i="8"/>
  <c r="D21" i="9"/>
  <c r="B21" i="9"/>
  <c r="C21" i="9"/>
  <c r="E25" i="9"/>
  <c r="F25" i="9"/>
  <c r="H26" i="8"/>
  <c r="B25" i="9"/>
  <c r="C25" i="9"/>
  <c r="D25" i="9"/>
  <c r="E31" i="9"/>
  <c r="F31" i="9"/>
  <c r="H32" i="8"/>
  <c r="D31" i="9"/>
  <c r="B31" i="9"/>
  <c r="C31" i="9"/>
  <c r="B32" i="9"/>
  <c r="C33" i="8"/>
  <c r="B6" i="9"/>
  <c r="F10" i="9"/>
  <c r="E10" i="9"/>
  <c r="H11" i="8"/>
  <c r="D10" i="9"/>
  <c r="G10" i="9"/>
  <c r="C10" i="9"/>
  <c r="B10" i="9"/>
  <c r="H10" i="9" s="1"/>
  <c r="F14" i="9"/>
  <c r="E14" i="9"/>
  <c r="H15" i="8"/>
  <c r="D14" i="9"/>
  <c r="G14" i="9"/>
  <c r="C14" i="9"/>
  <c r="B14" i="9"/>
  <c r="F22" i="9"/>
  <c r="E22" i="9"/>
  <c r="H23" i="8"/>
  <c r="D22" i="9"/>
  <c r="B22" i="9"/>
  <c r="H22" i="9" s="1"/>
  <c r="C22" i="9"/>
  <c r="G20" i="9"/>
  <c r="E19" i="9"/>
  <c r="F19" i="9"/>
  <c r="H20" i="8"/>
  <c r="D19" i="9"/>
  <c r="C19" i="9"/>
  <c r="B19" i="9"/>
  <c r="H19" i="9" s="1"/>
  <c r="E7" i="9"/>
  <c r="F7" i="9"/>
  <c r="H8" i="8"/>
  <c r="G7" i="9"/>
  <c r="D7" i="9"/>
  <c r="C7" i="9"/>
  <c r="B7" i="9"/>
  <c r="E11" i="9"/>
  <c r="F11" i="9"/>
  <c r="H12" i="8"/>
  <c r="G11" i="9"/>
  <c r="C11" i="9"/>
  <c r="D11" i="9"/>
  <c r="B11" i="9"/>
  <c r="H11" i="9" s="1"/>
  <c r="H18" i="9"/>
  <c r="D32" i="9"/>
  <c r="E33" i="8"/>
  <c r="F28" i="9"/>
  <c r="E28" i="9"/>
  <c r="H29" i="8"/>
  <c r="D28" i="9"/>
  <c r="B28" i="9"/>
  <c r="H28" i="9" s="1"/>
  <c r="C28" i="9"/>
  <c r="E29" i="9"/>
  <c r="F29" i="9"/>
  <c r="H30" i="8"/>
  <c r="B29" i="9"/>
  <c r="C29" i="9"/>
  <c r="D29" i="9"/>
  <c r="B8" i="9"/>
  <c r="H8" i="9" s="1"/>
  <c r="F12" i="9"/>
  <c r="E12" i="9"/>
  <c r="H13" i="8"/>
  <c r="D12" i="9"/>
  <c r="G12" i="9"/>
  <c r="C12" i="9"/>
  <c r="H12" i="9" s="1"/>
  <c r="B16" i="9"/>
  <c r="H16" i="9" s="1"/>
  <c r="F30" i="9"/>
  <c r="E30" i="9"/>
  <c r="H31" i="8"/>
  <c r="D30" i="9"/>
  <c r="B30" i="9"/>
  <c r="C30" i="9"/>
  <c r="G30" i="9"/>
  <c r="G7" i="8"/>
  <c r="G6" i="9"/>
  <c r="G33" i="7"/>
  <c r="E27" i="9"/>
  <c r="H28" i="8"/>
  <c r="F27" i="9"/>
  <c r="D27" i="9"/>
  <c r="B27" i="9"/>
  <c r="C27" i="9"/>
  <c r="E9" i="9"/>
  <c r="F9" i="9"/>
  <c r="H10" i="8"/>
  <c r="G9" i="9"/>
  <c r="D9" i="9"/>
  <c r="D34" i="9" s="1"/>
  <c r="D35" i="9" s="1"/>
  <c r="C9" i="9"/>
  <c r="H9" i="9" s="1"/>
  <c r="E13" i="9"/>
  <c r="F13" i="9"/>
  <c r="H14" i="8"/>
  <c r="G13" i="9"/>
  <c r="D13" i="9"/>
  <c r="C13" i="9"/>
  <c r="B13" i="9"/>
  <c r="H13" i="9" s="1"/>
  <c r="E15" i="9"/>
  <c r="F15" i="9"/>
  <c r="H16" i="8"/>
  <c r="G15" i="9"/>
  <c r="D15" i="9"/>
  <c r="C15" i="9"/>
  <c r="H15" i="9" s="1"/>
  <c r="E17" i="9"/>
  <c r="F17" i="9"/>
  <c r="H18" i="8"/>
  <c r="G17" i="9"/>
  <c r="C17" i="9"/>
  <c r="D17" i="9"/>
  <c r="B17" i="9"/>
  <c r="G21" i="9"/>
  <c r="G23" i="9"/>
  <c r="G25" i="9"/>
  <c r="G27" i="9"/>
  <c r="G29" i="9"/>
  <c r="G31" i="9"/>
  <c r="H24" i="9"/>
  <c r="H26" i="9"/>
  <c r="H27" i="9" l="1"/>
  <c r="G37" i="9"/>
  <c r="G38" i="9" s="1"/>
  <c r="H30" i="9"/>
  <c r="D37" i="9"/>
  <c r="D38" i="9" s="1"/>
  <c r="H25" i="9"/>
  <c r="C37" i="9"/>
  <c r="C38" i="9" s="1"/>
  <c r="H33" i="8"/>
  <c r="E32" i="9"/>
  <c r="F32" i="9"/>
  <c r="F34" i="9" s="1"/>
  <c r="F35" i="9" s="1"/>
  <c r="C32" i="9"/>
  <c r="C34" i="9" s="1"/>
  <c r="C35" i="9" s="1"/>
  <c r="F37" i="9"/>
  <c r="F38" i="9" s="1"/>
  <c r="H23" i="9"/>
  <c r="H17" i="9"/>
  <c r="G33" i="8"/>
  <c r="G32" i="9"/>
  <c r="G34" i="9" s="1"/>
  <c r="G35" i="9" s="1"/>
  <c r="H29" i="9"/>
  <c r="H7" i="9"/>
  <c r="H14" i="9"/>
  <c r="B37" i="9"/>
  <c r="B38" i="9" s="1"/>
  <c r="B34" i="9"/>
  <c r="B35" i="9" s="1"/>
  <c r="H6" i="9"/>
  <c r="H32" i="9"/>
  <c r="H31" i="9"/>
  <c r="H21" i="9"/>
  <c r="H20" i="9"/>
  <c r="E37" i="9"/>
  <c r="E38" i="9" s="1"/>
  <c r="E34" i="9"/>
  <c r="E35" i="9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<sst xmlns="http://schemas.openxmlformats.org/spreadsheetml/2006/main" count="456" uniqueCount="129">
  <si>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</si>
  <si>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</si>
  <si>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</si>
  <si>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</si>
  <si>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</si>
  <si>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</si>
  <si>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</si>
  <si>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</si>
  <si>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</si>
  <si>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</si>
  <si>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</si>
  <si>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</si>
  <si>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</si>
  <si>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</si>
  <si>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</si>
  <si>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</si>
  <si>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</si>
  <si>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</si>
  <si>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</si>
  <si>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</si>
  <si>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</si>
  <si>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</si>
  <si>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</si>
  <si>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</si>
  <si>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</si>
  <si>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</si>
  <si>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</si>
  <si>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</si>
  <si>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BemJahr</t>
  </si>
  <si>
    <t>0090305f-980e-e511-a615-00215ad18666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</si>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</sst>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6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6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6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6" fontId="17" fillId="0" borderId="14" xfId="0" applyNumberFormat="1" applyFont="1" applyFill="1" applyBorder="1" applyAlignment="1" applyProtection="1">
      <alignment vertical="center"/>
      <protection locked="0"/>
    </xf>
    <xf numFmtId="167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6" fontId="17" fillId="3" borderId="0" xfId="0" applyNumberFormat="1" applyFont="1" applyFill="1" applyBorder="1" applyAlignment="1" applyProtection="1">
      <alignment vertical="center"/>
      <protection locked="0"/>
    </xf>
    <xf numFmtId="167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7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8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6" fontId="17" fillId="0" borderId="15" xfId="0" applyNumberFormat="1" applyFont="1" applyFill="1" applyBorder="1" applyProtection="1">
      <protection locked="0"/>
    </xf>
    <xf numFmtId="166" fontId="17" fillId="3" borderId="9" xfId="0" applyNumberFormat="1" applyFont="1" applyFill="1" applyBorder="1" applyProtection="1">
      <protection locked="0"/>
    </xf>
    <xf numFmtId="166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7" fontId="0" fillId="0" borderId="14" xfId="0" applyNumberFormat="1" applyFont="1" applyFill="1" applyBorder="1" applyProtection="1">
      <protection locked="0"/>
    </xf>
    <xf numFmtId="167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7" fontId="1" fillId="0" borderId="0" xfId="0" applyNumberFormat="1" applyFont="1" applyFill="1" applyBorder="1"/>
    <xf numFmtId="10" fontId="1" fillId="0" borderId="0" xfId="0" applyNumberFormat="1" applyFont="1" applyFill="1" applyBorder="1"/>
    <xf numFmtId="167" fontId="0" fillId="3" borderId="10" xfId="0" applyNumberFormat="1" applyFont="1" applyFill="1" applyBorder="1"/>
    <xf numFmtId="167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7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2011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2016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2016</v>
      </c>
    </row>
    <row r="31" spans="2:4" x14ac:dyDescent="0.2">
      <c r="B31" s="12" t="s">
        <v>28</v>
      </c>
      <c r="C31" s="13">
        <v>2011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2011</v>
      </c>
      <c r="G1" s="20" t="str">
        <f>Info!A4</f>
        <v>Referenzjahr 2016</v>
      </c>
      <c r="J1" s="21" t="str">
        <f>Info!$C$28</f>
        <v>FA_2016_20150609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848534</v>
      </c>
      <c r="D7" s="45">
        <v>57750807.5</v>
      </c>
      <c r="E7" s="45">
        <v>30600</v>
      </c>
      <c r="F7" s="45">
        <v>252169</v>
      </c>
      <c r="G7" s="45">
        <v>3057749.3</v>
      </c>
      <c r="H7" s="45">
        <v>596365</v>
      </c>
      <c r="I7" s="45">
        <v>54693058.200000003</v>
      </c>
      <c r="J7" s="46">
        <f t="shared" ref="J7:J32" si="0">I7-(E7/1000*H7)</f>
        <v>36444289.200000003</v>
      </c>
      <c r="K7" s="1"/>
      <c r="L7" s="47"/>
    </row>
    <row r="8" spans="1:12" x14ac:dyDescent="0.2">
      <c r="B8" s="48" t="s">
        <v>56</v>
      </c>
      <c r="C8" s="49">
        <v>623918</v>
      </c>
      <c r="D8" s="49">
        <v>30302107.199999999</v>
      </c>
      <c r="E8" s="49">
        <v>30600</v>
      </c>
      <c r="F8" s="49">
        <v>225482</v>
      </c>
      <c r="G8" s="49">
        <v>2538421.7000000002</v>
      </c>
      <c r="H8" s="49">
        <v>398436</v>
      </c>
      <c r="I8" s="49">
        <v>27763685.5</v>
      </c>
      <c r="J8" s="50">
        <f t="shared" si="0"/>
        <v>15571543.899999999</v>
      </c>
      <c r="K8" s="1"/>
      <c r="L8" s="47"/>
    </row>
    <row r="9" spans="1:12" x14ac:dyDescent="0.2">
      <c r="B9" s="51" t="s">
        <v>57</v>
      </c>
      <c r="C9" s="52">
        <v>223621</v>
      </c>
      <c r="D9" s="52">
        <v>12115208.699999999</v>
      </c>
      <c r="E9" s="52">
        <v>30600</v>
      </c>
      <c r="F9" s="52">
        <v>70451</v>
      </c>
      <c r="G9" s="52">
        <v>948209.9</v>
      </c>
      <c r="H9" s="52">
        <v>153170</v>
      </c>
      <c r="I9" s="52">
        <v>11166998.800000001</v>
      </c>
      <c r="J9" s="53">
        <f t="shared" si="0"/>
        <v>6479996.8000000007</v>
      </c>
      <c r="K9" s="1"/>
      <c r="L9" s="47"/>
    </row>
    <row r="10" spans="1:12" x14ac:dyDescent="0.2">
      <c r="B10" s="48" t="s">
        <v>58</v>
      </c>
      <c r="C10" s="49">
        <v>20335</v>
      </c>
      <c r="D10" s="49">
        <v>966234.1</v>
      </c>
      <c r="E10" s="49">
        <v>30600</v>
      </c>
      <c r="F10" s="49">
        <v>6587</v>
      </c>
      <c r="G10" s="49">
        <v>93356.9</v>
      </c>
      <c r="H10" s="49">
        <v>13748</v>
      </c>
      <c r="I10" s="49">
        <v>872877.2</v>
      </c>
      <c r="J10" s="50">
        <f t="shared" si="0"/>
        <v>452188.39999999991</v>
      </c>
      <c r="K10" s="1"/>
      <c r="L10" s="47"/>
    </row>
    <row r="11" spans="1:12" x14ac:dyDescent="0.2">
      <c r="B11" s="51" t="s">
        <v>59</v>
      </c>
      <c r="C11" s="52">
        <v>87833</v>
      </c>
      <c r="D11" s="52">
        <v>8351362.5</v>
      </c>
      <c r="E11" s="52">
        <v>30600</v>
      </c>
      <c r="F11" s="52">
        <v>25615</v>
      </c>
      <c r="G11" s="52">
        <v>336630.9</v>
      </c>
      <c r="H11" s="52">
        <v>62218</v>
      </c>
      <c r="I11" s="52">
        <v>8014731.5999999996</v>
      </c>
      <c r="J11" s="53">
        <f t="shared" si="0"/>
        <v>6110860.7999999998</v>
      </c>
      <c r="K11" s="1"/>
      <c r="L11" s="47"/>
    </row>
    <row r="12" spans="1:12" x14ac:dyDescent="0.2">
      <c r="B12" s="48" t="s">
        <v>60</v>
      </c>
      <c r="C12" s="49">
        <v>21579</v>
      </c>
      <c r="D12" s="49">
        <v>1181326.3</v>
      </c>
      <c r="E12" s="49">
        <v>30600</v>
      </c>
      <c r="F12" s="49">
        <v>7176</v>
      </c>
      <c r="G12" s="49">
        <v>98951.6</v>
      </c>
      <c r="H12" s="49">
        <v>14403</v>
      </c>
      <c r="I12" s="49">
        <v>1082374.7</v>
      </c>
      <c r="J12" s="50">
        <f t="shared" si="0"/>
        <v>641642.89999999991</v>
      </c>
      <c r="K12" s="1"/>
      <c r="L12" s="47"/>
    </row>
    <row r="13" spans="1:12" x14ac:dyDescent="0.2">
      <c r="B13" s="51" t="s">
        <v>61</v>
      </c>
      <c r="C13" s="52">
        <v>25003</v>
      </c>
      <c r="D13" s="52">
        <v>1849975.5</v>
      </c>
      <c r="E13" s="52">
        <v>30600</v>
      </c>
      <c r="F13" s="52">
        <v>6818</v>
      </c>
      <c r="G13" s="52">
        <v>96916.4</v>
      </c>
      <c r="H13" s="52">
        <v>18185</v>
      </c>
      <c r="I13" s="52">
        <v>1753059.1</v>
      </c>
      <c r="J13" s="53">
        <f t="shared" si="0"/>
        <v>1196598.1000000001</v>
      </c>
      <c r="K13" s="1"/>
      <c r="L13" s="47"/>
    </row>
    <row r="14" spans="1:12" x14ac:dyDescent="0.2">
      <c r="B14" s="48" t="s">
        <v>62</v>
      </c>
      <c r="C14" s="49">
        <v>23131</v>
      </c>
      <c r="D14" s="49">
        <v>1143556.7</v>
      </c>
      <c r="E14" s="49">
        <v>30600</v>
      </c>
      <c r="F14" s="49">
        <v>7737</v>
      </c>
      <c r="G14" s="49">
        <v>110946.5</v>
      </c>
      <c r="H14" s="49">
        <v>15394</v>
      </c>
      <c r="I14" s="49">
        <v>1032610.2</v>
      </c>
      <c r="J14" s="50">
        <f t="shared" si="0"/>
        <v>561553.79999999993</v>
      </c>
      <c r="K14" s="1"/>
      <c r="L14" s="47"/>
    </row>
    <row r="15" spans="1:12" x14ac:dyDescent="0.2">
      <c r="B15" s="51" t="s">
        <v>63</v>
      </c>
      <c r="C15" s="52">
        <v>67139</v>
      </c>
      <c r="D15" s="52">
        <v>8462743</v>
      </c>
      <c r="E15" s="52">
        <v>30600</v>
      </c>
      <c r="F15" s="52">
        <v>16818</v>
      </c>
      <c r="G15" s="52">
        <v>204082.2</v>
      </c>
      <c r="H15" s="52">
        <v>50321</v>
      </c>
      <c r="I15" s="52">
        <v>8258660.7999999998</v>
      </c>
      <c r="J15" s="53">
        <f t="shared" si="0"/>
        <v>6718838.1999999993</v>
      </c>
      <c r="K15" s="1"/>
      <c r="L15" s="47"/>
    </row>
    <row r="16" spans="1:12" x14ac:dyDescent="0.2">
      <c r="B16" s="48" t="s">
        <v>64</v>
      </c>
      <c r="C16" s="49">
        <v>161567</v>
      </c>
      <c r="D16" s="49">
        <v>8530775.6999999993</v>
      </c>
      <c r="E16" s="49">
        <v>30600</v>
      </c>
      <c r="F16" s="49">
        <v>55245</v>
      </c>
      <c r="G16" s="49">
        <v>706422.1</v>
      </c>
      <c r="H16" s="49">
        <v>106322</v>
      </c>
      <c r="I16" s="49">
        <v>7824353.5999999996</v>
      </c>
      <c r="J16" s="50">
        <f t="shared" si="0"/>
        <v>4570900.3999999994</v>
      </c>
      <c r="K16" s="1"/>
      <c r="L16" s="47"/>
    </row>
    <row r="17" spans="2:12" x14ac:dyDescent="0.2">
      <c r="B17" s="51" t="s">
        <v>65</v>
      </c>
      <c r="C17" s="52">
        <v>159963</v>
      </c>
      <c r="D17" s="52">
        <v>8405977</v>
      </c>
      <c r="E17" s="52">
        <v>30600</v>
      </c>
      <c r="F17" s="52">
        <v>51123</v>
      </c>
      <c r="G17" s="52">
        <v>616908.69999999995</v>
      </c>
      <c r="H17" s="52">
        <v>108840</v>
      </c>
      <c r="I17" s="52">
        <v>7789068.2999999998</v>
      </c>
      <c r="J17" s="53">
        <f t="shared" si="0"/>
        <v>4458564.3</v>
      </c>
      <c r="K17" s="1"/>
      <c r="L17" s="47"/>
    </row>
    <row r="18" spans="2:12" x14ac:dyDescent="0.2">
      <c r="B18" s="48" t="s">
        <v>66</v>
      </c>
      <c r="C18" s="49">
        <v>121717</v>
      </c>
      <c r="D18" s="49">
        <v>7417133.7000000002</v>
      </c>
      <c r="E18" s="49">
        <v>30600</v>
      </c>
      <c r="F18" s="49">
        <v>42993</v>
      </c>
      <c r="G18" s="49">
        <v>543011</v>
      </c>
      <c r="H18" s="49">
        <v>78724</v>
      </c>
      <c r="I18" s="49">
        <v>6874122.7000000002</v>
      </c>
      <c r="J18" s="50">
        <f t="shared" si="0"/>
        <v>4465168.3000000007</v>
      </c>
      <c r="K18" s="1"/>
      <c r="L18" s="47"/>
    </row>
    <row r="19" spans="2:12" x14ac:dyDescent="0.2">
      <c r="B19" s="51" t="s">
        <v>67</v>
      </c>
      <c r="C19" s="52">
        <v>164650</v>
      </c>
      <c r="D19" s="52">
        <v>10478005.300000001</v>
      </c>
      <c r="E19" s="52">
        <v>30600</v>
      </c>
      <c r="F19" s="52">
        <v>45178</v>
      </c>
      <c r="G19" s="52">
        <v>527623.4</v>
      </c>
      <c r="H19" s="52">
        <v>119472</v>
      </c>
      <c r="I19" s="52">
        <v>9950381.9000000004</v>
      </c>
      <c r="J19" s="53">
        <f t="shared" si="0"/>
        <v>6294538.7000000002</v>
      </c>
      <c r="K19" s="1"/>
      <c r="L19" s="47"/>
    </row>
    <row r="20" spans="2:12" x14ac:dyDescent="0.2">
      <c r="B20" s="48" t="s">
        <v>68</v>
      </c>
      <c r="C20" s="49">
        <v>45795</v>
      </c>
      <c r="D20" s="49">
        <v>2389802.4</v>
      </c>
      <c r="E20" s="49">
        <v>30600</v>
      </c>
      <c r="F20" s="49">
        <v>14724</v>
      </c>
      <c r="G20" s="49">
        <v>201397.5</v>
      </c>
      <c r="H20" s="49">
        <v>31071</v>
      </c>
      <c r="I20" s="49">
        <v>2188404.9</v>
      </c>
      <c r="J20" s="50">
        <f t="shared" si="0"/>
        <v>1237632.2999999998</v>
      </c>
      <c r="K20" s="1"/>
      <c r="L20" s="47"/>
    </row>
    <row r="21" spans="2:12" x14ac:dyDescent="0.2">
      <c r="B21" s="51" t="s">
        <v>69</v>
      </c>
      <c r="C21" s="52">
        <v>31600</v>
      </c>
      <c r="D21" s="52">
        <v>1695336.1</v>
      </c>
      <c r="E21" s="52">
        <v>30600</v>
      </c>
      <c r="F21" s="52">
        <v>10807</v>
      </c>
      <c r="G21" s="52">
        <v>148501.5</v>
      </c>
      <c r="H21" s="52">
        <v>20793</v>
      </c>
      <c r="I21" s="52">
        <v>1546834.6</v>
      </c>
      <c r="J21" s="53">
        <f t="shared" si="0"/>
        <v>910568.8</v>
      </c>
      <c r="K21" s="1"/>
      <c r="L21" s="47"/>
    </row>
    <row r="22" spans="2:12" x14ac:dyDescent="0.2">
      <c r="B22" s="48" t="s">
        <v>70</v>
      </c>
      <c r="C22" s="49">
        <v>9174</v>
      </c>
      <c r="D22" s="49">
        <v>507845.5</v>
      </c>
      <c r="E22" s="49">
        <v>30600</v>
      </c>
      <c r="F22" s="49">
        <v>3101</v>
      </c>
      <c r="G22" s="49">
        <v>44560.3</v>
      </c>
      <c r="H22" s="49">
        <v>6073</v>
      </c>
      <c r="I22" s="49">
        <v>463285.2</v>
      </c>
      <c r="J22" s="50">
        <f t="shared" si="0"/>
        <v>277451.40000000002</v>
      </c>
      <c r="K22" s="1"/>
      <c r="L22" s="47"/>
    </row>
    <row r="23" spans="2:12" x14ac:dyDescent="0.2">
      <c r="B23" s="51" t="s">
        <v>71</v>
      </c>
      <c r="C23" s="52">
        <v>283146</v>
      </c>
      <c r="D23" s="52">
        <v>14542090.1</v>
      </c>
      <c r="E23" s="52">
        <v>30600</v>
      </c>
      <c r="F23" s="52">
        <v>94795</v>
      </c>
      <c r="G23" s="52">
        <v>1308051.8</v>
      </c>
      <c r="H23" s="52">
        <v>188351</v>
      </c>
      <c r="I23" s="52">
        <v>13234038.300000001</v>
      </c>
      <c r="J23" s="53">
        <f t="shared" si="0"/>
        <v>7470497.7000000002</v>
      </c>
      <c r="K23" s="1"/>
      <c r="L23" s="47"/>
    </row>
    <row r="24" spans="2:12" x14ac:dyDescent="0.2">
      <c r="B24" s="48" t="s">
        <v>72</v>
      </c>
      <c r="C24" s="49">
        <v>126416</v>
      </c>
      <c r="D24" s="49">
        <v>6164810.5</v>
      </c>
      <c r="E24" s="49">
        <v>30600</v>
      </c>
      <c r="F24" s="49">
        <v>49726</v>
      </c>
      <c r="G24" s="49">
        <v>549331.69999999995</v>
      </c>
      <c r="H24" s="49">
        <v>76690</v>
      </c>
      <c r="I24" s="49">
        <v>5615478.7999999998</v>
      </c>
      <c r="J24" s="50">
        <f t="shared" si="0"/>
        <v>3268764.8</v>
      </c>
      <c r="K24" s="1"/>
      <c r="L24" s="47"/>
    </row>
    <row r="25" spans="2:12" x14ac:dyDescent="0.2">
      <c r="B25" s="51" t="s">
        <v>73</v>
      </c>
      <c r="C25" s="52">
        <v>358562</v>
      </c>
      <c r="D25" s="52">
        <v>20925145.399999999</v>
      </c>
      <c r="E25" s="52">
        <v>30600</v>
      </c>
      <c r="F25" s="52">
        <v>95177</v>
      </c>
      <c r="G25" s="52">
        <v>1264963.3999999999</v>
      </c>
      <c r="H25" s="52">
        <v>263385</v>
      </c>
      <c r="I25" s="52">
        <v>19660182</v>
      </c>
      <c r="J25" s="53">
        <f t="shared" si="0"/>
        <v>11600601</v>
      </c>
      <c r="K25" s="1"/>
      <c r="L25" s="47"/>
    </row>
    <row r="26" spans="2:12" x14ac:dyDescent="0.2">
      <c r="B26" s="48" t="s">
        <v>74</v>
      </c>
      <c r="C26" s="49">
        <v>146199</v>
      </c>
      <c r="D26" s="49">
        <v>7857206.2000000002</v>
      </c>
      <c r="E26" s="49">
        <v>30600</v>
      </c>
      <c r="F26" s="49">
        <v>45489</v>
      </c>
      <c r="G26" s="49">
        <v>636929</v>
      </c>
      <c r="H26" s="49">
        <v>100710</v>
      </c>
      <c r="I26" s="49">
        <v>7220277.2000000002</v>
      </c>
      <c r="J26" s="50">
        <f t="shared" si="0"/>
        <v>4138551.2</v>
      </c>
      <c r="K26" s="1"/>
      <c r="L26" s="47"/>
    </row>
    <row r="27" spans="2:12" x14ac:dyDescent="0.2">
      <c r="B27" s="51" t="s">
        <v>75</v>
      </c>
      <c r="C27" s="52">
        <v>212727</v>
      </c>
      <c r="D27" s="52">
        <v>11177746.5</v>
      </c>
      <c r="E27" s="52">
        <v>30600</v>
      </c>
      <c r="F27" s="52">
        <v>85468</v>
      </c>
      <c r="G27" s="52">
        <v>1095307</v>
      </c>
      <c r="H27" s="52">
        <v>127259</v>
      </c>
      <c r="I27" s="52">
        <v>10082439.5</v>
      </c>
      <c r="J27" s="53">
        <f t="shared" si="0"/>
        <v>6188314.0999999996</v>
      </c>
      <c r="K27" s="1"/>
      <c r="L27" s="47"/>
    </row>
    <row r="28" spans="2:12" x14ac:dyDescent="0.2">
      <c r="B28" s="48" t="s">
        <v>76</v>
      </c>
      <c r="C28" s="49">
        <v>411996</v>
      </c>
      <c r="D28" s="49">
        <v>25101527.5</v>
      </c>
      <c r="E28" s="49">
        <v>30600</v>
      </c>
      <c r="F28" s="49">
        <v>145571</v>
      </c>
      <c r="G28" s="49">
        <v>1661662.6</v>
      </c>
      <c r="H28" s="49">
        <v>266425</v>
      </c>
      <c r="I28" s="49">
        <v>23439864.899999999</v>
      </c>
      <c r="J28" s="50">
        <f t="shared" si="0"/>
        <v>15287259.899999999</v>
      </c>
      <c r="K28" s="1"/>
      <c r="L28" s="47"/>
    </row>
    <row r="29" spans="2:12" x14ac:dyDescent="0.2">
      <c r="B29" s="51" t="s">
        <v>77</v>
      </c>
      <c r="C29" s="52">
        <v>222640</v>
      </c>
      <c r="D29" s="52">
        <v>9231406.9000000004</v>
      </c>
      <c r="E29" s="52">
        <v>30600</v>
      </c>
      <c r="F29" s="52">
        <v>102666</v>
      </c>
      <c r="G29" s="52">
        <v>960279.7</v>
      </c>
      <c r="H29" s="52">
        <v>119974</v>
      </c>
      <c r="I29" s="52">
        <v>8271127.2000000002</v>
      </c>
      <c r="J29" s="53">
        <f t="shared" si="0"/>
        <v>4599922.8</v>
      </c>
      <c r="K29" s="1"/>
      <c r="L29" s="47"/>
    </row>
    <row r="30" spans="2:12" x14ac:dyDescent="0.2">
      <c r="B30" s="48" t="s">
        <v>78</v>
      </c>
      <c r="C30" s="49">
        <v>102968</v>
      </c>
      <c r="D30" s="49">
        <v>5153650.4000000004</v>
      </c>
      <c r="E30" s="49">
        <v>30600</v>
      </c>
      <c r="F30" s="49">
        <v>37658</v>
      </c>
      <c r="G30" s="49">
        <v>462042.2</v>
      </c>
      <c r="H30" s="49">
        <v>65310</v>
      </c>
      <c r="I30" s="49">
        <v>4691608.2</v>
      </c>
      <c r="J30" s="50">
        <f t="shared" si="0"/>
        <v>2693122.2</v>
      </c>
      <c r="K30" s="1"/>
      <c r="L30" s="47"/>
    </row>
    <row r="31" spans="2:12" x14ac:dyDescent="0.2">
      <c r="B31" s="51" t="s">
        <v>79</v>
      </c>
      <c r="C31" s="52">
        <v>252059</v>
      </c>
      <c r="D31" s="52">
        <v>17873895.199999999</v>
      </c>
      <c r="E31" s="52">
        <v>30600</v>
      </c>
      <c r="F31" s="52">
        <v>90342</v>
      </c>
      <c r="G31" s="52">
        <v>1027601.5</v>
      </c>
      <c r="H31" s="52">
        <v>161717</v>
      </c>
      <c r="I31" s="52">
        <v>16846293.699999999</v>
      </c>
      <c r="J31" s="53">
        <f t="shared" si="0"/>
        <v>11897753.5</v>
      </c>
      <c r="K31" s="1"/>
      <c r="L31" s="47"/>
    </row>
    <row r="32" spans="2:12" x14ac:dyDescent="0.2">
      <c r="B32" s="48" t="s">
        <v>80</v>
      </c>
      <c r="C32" s="49">
        <v>43191</v>
      </c>
      <c r="D32" s="49">
        <v>1920061</v>
      </c>
      <c r="E32" s="49">
        <v>30600</v>
      </c>
      <c r="F32" s="49">
        <v>16875</v>
      </c>
      <c r="G32" s="49">
        <v>220522.6</v>
      </c>
      <c r="H32" s="49">
        <v>26316</v>
      </c>
      <c r="I32" s="49">
        <v>1699538.4</v>
      </c>
      <c r="J32" s="50">
        <f t="shared" si="0"/>
        <v>894268.79999999981</v>
      </c>
      <c r="K32" s="1"/>
      <c r="L32" s="47"/>
    </row>
    <row r="33" spans="2:12" s="54" customFormat="1" x14ac:dyDescent="0.2">
      <c r="B33" s="55" t="s">
        <v>81</v>
      </c>
      <c r="C33" s="56">
        <f>SUM(C7:C32)</f>
        <v>4795463</v>
      </c>
      <c r="D33" s="56">
        <f>SUM(D7:D32)</f>
        <v>281495736.89999998</v>
      </c>
      <c r="E33" s="56">
        <f>AVERAGE(E7:E32)</f>
        <v>30600</v>
      </c>
      <c r="F33" s="56">
        <f>SUM(F7:F32)</f>
        <v>1605791</v>
      </c>
      <c r="G33" s="56">
        <f>SUM(G7:G32)</f>
        <v>19460381.400000002</v>
      </c>
      <c r="H33" s="56">
        <f>SUM(H7:H32)</f>
        <v>3189672</v>
      </c>
      <c r="I33" s="56">
        <f>SUM(I7:I32)</f>
        <v>262035355.49999997</v>
      </c>
      <c r="J33" s="57">
        <f>SUM(J7:J32)</f>
        <v>164431392.30000001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2011</v>
      </c>
    </row>
    <row r="2" spans="1:4" ht="15.75" customHeight="1" x14ac:dyDescent="0.25">
      <c r="B2" s="63" t="str">
        <f>Info!A4</f>
        <v>Referenzjahr 2016</v>
      </c>
      <c r="C2" s="64"/>
    </row>
    <row r="3" spans="1:4" ht="19.5" customHeight="1" x14ac:dyDescent="0.2">
      <c r="A3" s="65"/>
      <c r="B3" s="60"/>
      <c r="C3" s="21" t="str">
        <f>Info!$C$28</f>
        <v>FA_2016_20150609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QS_2016_2011.xlsx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1889022.36118037</v>
      </c>
    </row>
    <row r="8" spans="1:4" ht="15" customHeight="1" x14ac:dyDescent="0.2">
      <c r="A8" s="72"/>
      <c r="B8" s="75" t="s">
        <v>56</v>
      </c>
      <c r="C8" s="76">
        <v>606044.67715004703</v>
      </c>
    </row>
    <row r="9" spans="1:4" ht="15" customHeight="1" x14ac:dyDescent="0.2">
      <c r="A9" s="72"/>
      <c r="B9" s="77" t="s">
        <v>57</v>
      </c>
      <c r="C9" s="78">
        <v>259951.12950123599</v>
      </c>
    </row>
    <row r="10" spans="1:4" ht="15" customHeight="1" x14ac:dyDescent="0.2">
      <c r="A10" s="72"/>
      <c r="B10" s="75" t="s">
        <v>58</v>
      </c>
      <c r="C10" s="76">
        <v>28068.967838749999</v>
      </c>
    </row>
    <row r="11" spans="1:4" ht="15" customHeight="1" x14ac:dyDescent="0.2">
      <c r="A11" s="72"/>
      <c r="B11" s="77" t="s">
        <v>59</v>
      </c>
      <c r="C11" s="78">
        <v>127657.10451606799</v>
      </c>
    </row>
    <row r="12" spans="1:4" ht="15" customHeight="1" x14ac:dyDescent="0.2">
      <c r="A12" s="72"/>
      <c r="B12" s="75" t="s">
        <v>60</v>
      </c>
      <c r="C12" s="76">
        <v>30362.8441669085</v>
      </c>
    </row>
    <row r="13" spans="1:4" ht="15" customHeight="1" x14ac:dyDescent="0.2">
      <c r="A13" s="72"/>
      <c r="B13" s="77" t="s">
        <v>61</v>
      </c>
      <c r="C13" s="78">
        <v>28200.8711803392</v>
      </c>
    </row>
    <row r="14" spans="1:4" ht="15" customHeight="1" x14ac:dyDescent="0.2">
      <c r="A14" s="72"/>
      <c r="B14" s="75" t="s">
        <v>62</v>
      </c>
      <c r="C14" s="76">
        <v>43634.180835974803</v>
      </c>
    </row>
    <row r="15" spans="1:4" ht="15" customHeight="1" x14ac:dyDescent="0.2">
      <c r="A15" s="72"/>
      <c r="B15" s="77" t="s">
        <v>63</v>
      </c>
      <c r="C15" s="78">
        <v>250726.00902911901</v>
      </c>
    </row>
    <row r="16" spans="1:4" ht="15" customHeight="1" x14ac:dyDescent="0.2">
      <c r="A16" s="72"/>
      <c r="B16" s="75" t="s">
        <v>64</v>
      </c>
      <c r="C16" s="76">
        <v>219139.36544712301</v>
      </c>
    </row>
    <row r="17" spans="1:3" ht="15" customHeight="1" x14ac:dyDescent="0.2">
      <c r="A17" s="72"/>
      <c r="B17" s="77" t="s">
        <v>65</v>
      </c>
      <c r="C17" s="78">
        <v>156427.249940104</v>
      </c>
    </row>
    <row r="18" spans="1:3" ht="15" customHeight="1" x14ac:dyDescent="0.2">
      <c r="A18" s="72"/>
      <c r="B18" s="75" t="s">
        <v>66</v>
      </c>
      <c r="C18" s="76">
        <v>658735.42934534396</v>
      </c>
    </row>
    <row r="19" spans="1:3" ht="15" customHeight="1" x14ac:dyDescent="0.2">
      <c r="A19" s="72"/>
      <c r="B19" s="77" t="s">
        <v>67</v>
      </c>
      <c r="C19" s="78">
        <v>359613.956172726</v>
      </c>
    </row>
    <row r="20" spans="1:3" ht="15" customHeight="1" x14ac:dyDescent="0.2">
      <c r="A20" s="72"/>
      <c r="B20" s="75" t="s">
        <v>68</v>
      </c>
      <c r="C20" s="76">
        <v>157002.14873480401</v>
      </c>
    </row>
    <row r="21" spans="1:3" ht="15" customHeight="1" x14ac:dyDescent="0.2">
      <c r="A21" s="72"/>
      <c r="B21" s="77" t="s">
        <v>69</v>
      </c>
      <c r="C21" s="78">
        <v>40657.805292480298</v>
      </c>
    </row>
    <row r="22" spans="1:3" ht="15" customHeight="1" x14ac:dyDescent="0.2">
      <c r="A22" s="72"/>
      <c r="B22" s="75" t="s">
        <v>70</v>
      </c>
      <c r="C22" s="76">
        <v>8004.0721900191002</v>
      </c>
    </row>
    <row r="23" spans="1:3" ht="15" customHeight="1" x14ac:dyDescent="0.2">
      <c r="A23" s="72"/>
      <c r="B23" s="77" t="s">
        <v>71</v>
      </c>
      <c r="C23" s="78">
        <v>473925.72502798901</v>
      </c>
    </row>
    <row r="24" spans="1:3" ht="15" customHeight="1" x14ac:dyDescent="0.2">
      <c r="A24" s="72"/>
      <c r="B24" s="75" t="s">
        <v>72</v>
      </c>
      <c r="C24" s="76">
        <v>364775.90614212502</v>
      </c>
    </row>
    <row r="25" spans="1:3" ht="15" customHeight="1" x14ac:dyDescent="0.2">
      <c r="A25" s="72"/>
      <c r="B25" s="77" t="s">
        <v>73</v>
      </c>
      <c r="C25" s="78">
        <v>554818.35824492795</v>
      </c>
    </row>
    <row r="26" spans="1:3" ht="15" customHeight="1" x14ac:dyDescent="0.2">
      <c r="A26" s="72"/>
      <c r="B26" s="75" t="s">
        <v>74</v>
      </c>
      <c r="C26" s="76">
        <v>264053.15663671202</v>
      </c>
    </row>
    <row r="27" spans="1:3" ht="15" customHeight="1" x14ac:dyDescent="0.2">
      <c r="A27" s="72"/>
      <c r="B27" s="77" t="s">
        <v>75</v>
      </c>
      <c r="C27" s="78">
        <v>852223.47884246905</v>
      </c>
    </row>
    <row r="28" spans="1:3" ht="15" customHeight="1" x14ac:dyDescent="0.2">
      <c r="A28" s="72"/>
      <c r="B28" s="75" t="s">
        <v>76</v>
      </c>
      <c r="C28" s="76">
        <v>1208976.7271907399</v>
      </c>
    </row>
    <row r="29" spans="1:3" ht="15" customHeight="1" x14ac:dyDescent="0.2">
      <c r="A29" s="72"/>
      <c r="B29" s="77" t="s">
        <v>77</v>
      </c>
      <c r="C29" s="78">
        <v>391669.25324800599</v>
      </c>
    </row>
    <row r="30" spans="1:3" ht="15" customHeight="1" x14ac:dyDescent="0.2">
      <c r="A30" s="72"/>
      <c r="B30" s="75" t="s">
        <v>78</v>
      </c>
      <c r="C30" s="76">
        <v>227834.05050549499</v>
      </c>
    </row>
    <row r="31" spans="1:3" ht="15" customHeight="1" x14ac:dyDescent="0.2">
      <c r="A31" s="72"/>
      <c r="B31" s="77" t="s">
        <v>79</v>
      </c>
      <c r="C31" s="78">
        <v>2376943.6797043099</v>
      </c>
    </row>
    <row r="32" spans="1:3" ht="15" customHeight="1" x14ac:dyDescent="0.2">
      <c r="A32" s="72"/>
      <c r="B32" s="75" t="s">
        <v>80</v>
      </c>
      <c r="C32" s="76">
        <v>80419.523902464905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11658888.031966653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2011</v>
      </c>
    </row>
    <row r="2" spans="1:5" ht="15.75" customHeight="1" x14ac:dyDescent="0.25">
      <c r="A2" s="83" t="str">
        <f>Info!A4</f>
        <v>Referenzjahr 2016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FA_2016_20150609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350291427</v>
      </c>
      <c r="C9" s="95">
        <f t="shared" ref="C9:C34" si="0">C$35</f>
        <v>1.4999999999999999E-2</v>
      </c>
      <c r="D9" s="96">
        <f t="shared" ref="D9:D34" si="1">B9*C9</f>
        <v>5254371.4050000003</v>
      </c>
    </row>
    <row r="10" spans="1:5" ht="15" customHeight="1" x14ac:dyDescent="0.2">
      <c r="A10" s="48" t="s">
        <v>56</v>
      </c>
      <c r="B10" s="97">
        <v>143358624.16600001</v>
      </c>
      <c r="C10" s="98">
        <f t="shared" si="0"/>
        <v>1.4999999999999999E-2</v>
      </c>
      <c r="D10" s="99">
        <f t="shared" si="1"/>
        <v>2150379.3624900002</v>
      </c>
    </row>
    <row r="11" spans="1:5" ht="15" customHeight="1" x14ac:dyDescent="0.2">
      <c r="A11" s="51" t="s">
        <v>57</v>
      </c>
      <c r="B11" s="100">
        <v>62777451.574000001</v>
      </c>
      <c r="C11" s="101">
        <f t="shared" si="0"/>
        <v>1.4999999999999999E-2</v>
      </c>
      <c r="D11" s="102">
        <f t="shared" si="1"/>
        <v>941661.77361000003</v>
      </c>
    </row>
    <row r="12" spans="1:5" ht="15" customHeight="1" x14ac:dyDescent="0.2">
      <c r="A12" s="48" t="s">
        <v>58</v>
      </c>
      <c r="B12" s="97">
        <v>5552345.8080000002</v>
      </c>
      <c r="C12" s="98">
        <f t="shared" si="0"/>
        <v>1.4999999999999999E-2</v>
      </c>
      <c r="D12" s="99">
        <f t="shared" si="1"/>
        <v>83285.187120000002</v>
      </c>
    </row>
    <row r="13" spans="1:5" ht="15" customHeight="1" x14ac:dyDescent="0.2">
      <c r="A13" s="51" t="s">
        <v>59</v>
      </c>
      <c r="B13" s="100">
        <v>85277695.217999995</v>
      </c>
      <c r="C13" s="101">
        <f t="shared" si="0"/>
        <v>1.4999999999999999E-2</v>
      </c>
      <c r="D13" s="102">
        <f t="shared" si="1"/>
        <v>1279165.4282699998</v>
      </c>
    </row>
    <row r="14" spans="1:5" ht="15" customHeight="1" x14ac:dyDescent="0.2">
      <c r="A14" s="48" t="s">
        <v>60</v>
      </c>
      <c r="B14" s="97">
        <v>7924571.858</v>
      </c>
      <c r="C14" s="98">
        <f t="shared" si="0"/>
        <v>1.4999999999999999E-2</v>
      </c>
      <c r="D14" s="99">
        <f t="shared" si="1"/>
        <v>118868.57786999999</v>
      </c>
    </row>
    <row r="15" spans="1:5" ht="15" customHeight="1" x14ac:dyDescent="0.2">
      <c r="A15" s="51" t="s">
        <v>61</v>
      </c>
      <c r="B15" s="100">
        <v>23999479.239</v>
      </c>
      <c r="C15" s="101">
        <f t="shared" si="0"/>
        <v>1.4999999999999999E-2</v>
      </c>
      <c r="D15" s="102">
        <f t="shared" si="1"/>
        <v>359992.188585</v>
      </c>
    </row>
    <row r="16" spans="1:5" ht="15" customHeight="1" x14ac:dyDescent="0.2">
      <c r="A16" s="48" t="s">
        <v>62</v>
      </c>
      <c r="B16" s="97">
        <v>6263338.165</v>
      </c>
      <c r="C16" s="98">
        <f t="shared" si="0"/>
        <v>1.4999999999999999E-2</v>
      </c>
      <c r="D16" s="99">
        <f t="shared" si="1"/>
        <v>93950.072474999994</v>
      </c>
    </row>
    <row r="17" spans="1:4" ht="15" customHeight="1" x14ac:dyDescent="0.2">
      <c r="A17" s="51" t="s">
        <v>63</v>
      </c>
      <c r="B17" s="100">
        <v>51939483.298355497</v>
      </c>
      <c r="C17" s="101">
        <f t="shared" si="0"/>
        <v>1.4999999999999999E-2</v>
      </c>
      <c r="D17" s="102">
        <f t="shared" si="1"/>
        <v>779092.24947533244</v>
      </c>
    </row>
    <row r="18" spans="1:4" ht="15" customHeight="1" x14ac:dyDescent="0.2">
      <c r="A18" s="48" t="s">
        <v>64</v>
      </c>
      <c r="B18" s="97">
        <v>25475104.752999999</v>
      </c>
      <c r="C18" s="98">
        <f t="shared" si="0"/>
        <v>1.4999999999999999E-2</v>
      </c>
      <c r="D18" s="99">
        <f t="shared" si="1"/>
        <v>382126.57129499997</v>
      </c>
    </row>
    <row r="19" spans="1:4" ht="15" customHeight="1" x14ac:dyDescent="0.2">
      <c r="A19" s="51" t="s">
        <v>65</v>
      </c>
      <c r="B19" s="100">
        <v>20671704.164999999</v>
      </c>
      <c r="C19" s="101">
        <f t="shared" si="0"/>
        <v>1.4999999999999999E-2</v>
      </c>
      <c r="D19" s="102">
        <f t="shared" si="1"/>
        <v>310075.56247499998</v>
      </c>
    </row>
    <row r="20" spans="1:4" ht="15" customHeight="1" x14ac:dyDescent="0.2">
      <c r="A20" s="48" t="s">
        <v>66</v>
      </c>
      <c r="B20" s="97">
        <v>45083677.425999999</v>
      </c>
      <c r="C20" s="98">
        <f t="shared" si="0"/>
        <v>1.4999999999999999E-2</v>
      </c>
      <c r="D20" s="99">
        <f t="shared" si="1"/>
        <v>676255.16138999991</v>
      </c>
    </row>
    <row r="21" spans="1:4" ht="15" customHeight="1" x14ac:dyDescent="0.2">
      <c r="A21" s="51" t="s">
        <v>67</v>
      </c>
      <c r="B21" s="100">
        <v>35335841.869000003</v>
      </c>
      <c r="C21" s="101">
        <f t="shared" si="0"/>
        <v>1.4999999999999999E-2</v>
      </c>
      <c r="D21" s="102">
        <f t="shared" si="1"/>
        <v>530037.62803500006</v>
      </c>
    </row>
    <row r="22" spans="1:4" ht="15" customHeight="1" x14ac:dyDescent="0.2">
      <c r="A22" s="48" t="s">
        <v>68</v>
      </c>
      <c r="B22" s="97">
        <v>11063837.334000001</v>
      </c>
      <c r="C22" s="98">
        <f t="shared" si="0"/>
        <v>1.4999999999999999E-2</v>
      </c>
      <c r="D22" s="99">
        <f t="shared" si="1"/>
        <v>165957.56001000002</v>
      </c>
    </row>
    <row r="23" spans="1:4" ht="15" customHeight="1" x14ac:dyDescent="0.2">
      <c r="A23" s="51" t="s">
        <v>69</v>
      </c>
      <c r="B23" s="100">
        <v>11549086.242000001</v>
      </c>
      <c r="C23" s="101">
        <f t="shared" si="0"/>
        <v>1.4999999999999999E-2</v>
      </c>
      <c r="D23" s="102">
        <f t="shared" si="1"/>
        <v>173236.29363</v>
      </c>
    </row>
    <row r="24" spans="1:4" ht="15" customHeight="1" x14ac:dyDescent="0.2">
      <c r="A24" s="48" t="s">
        <v>70</v>
      </c>
      <c r="B24" s="97">
        <v>4023457.7620000001</v>
      </c>
      <c r="C24" s="98">
        <f t="shared" si="0"/>
        <v>1.4999999999999999E-2</v>
      </c>
      <c r="D24" s="99">
        <f t="shared" si="1"/>
        <v>60351.866430000002</v>
      </c>
    </row>
    <row r="25" spans="1:4" ht="15" customHeight="1" x14ac:dyDescent="0.2">
      <c r="A25" s="51" t="s">
        <v>71</v>
      </c>
      <c r="B25" s="100">
        <v>84546695.022</v>
      </c>
      <c r="C25" s="101">
        <f t="shared" si="0"/>
        <v>1.4999999999999999E-2</v>
      </c>
      <c r="D25" s="102">
        <f t="shared" si="1"/>
        <v>1268200.42533</v>
      </c>
    </row>
    <row r="26" spans="1:4" ht="15" customHeight="1" x14ac:dyDescent="0.2">
      <c r="A26" s="48" t="s">
        <v>72</v>
      </c>
      <c r="B26" s="97">
        <v>49873353.435999997</v>
      </c>
      <c r="C26" s="98">
        <f t="shared" si="0"/>
        <v>1.4999999999999999E-2</v>
      </c>
      <c r="D26" s="99">
        <f t="shared" si="1"/>
        <v>748100.3015399999</v>
      </c>
    </row>
    <row r="27" spans="1:4" ht="15" customHeight="1" x14ac:dyDescent="0.2">
      <c r="A27" s="51" t="s">
        <v>73</v>
      </c>
      <c r="B27" s="100">
        <v>96702395.544011906</v>
      </c>
      <c r="C27" s="101">
        <f t="shared" si="0"/>
        <v>1.4999999999999999E-2</v>
      </c>
      <c r="D27" s="102">
        <f t="shared" si="1"/>
        <v>1450535.9331601786</v>
      </c>
    </row>
    <row r="28" spans="1:4" ht="15" customHeight="1" x14ac:dyDescent="0.2">
      <c r="A28" s="48" t="s">
        <v>74</v>
      </c>
      <c r="B28" s="97">
        <v>42497176.600000001</v>
      </c>
      <c r="C28" s="98">
        <f t="shared" si="0"/>
        <v>1.4999999999999999E-2</v>
      </c>
      <c r="D28" s="99">
        <f t="shared" si="1"/>
        <v>637457.64899999998</v>
      </c>
    </row>
    <row r="29" spans="1:4" ht="15" customHeight="1" x14ac:dyDescent="0.2">
      <c r="A29" s="51" t="s">
        <v>75</v>
      </c>
      <c r="B29" s="100">
        <v>49474002.952</v>
      </c>
      <c r="C29" s="101">
        <f t="shared" si="0"/>
        <v>1.4999999999999999E-2</v>
      </c>
      <c r="D29" s="102">
        <f t="shared" si="1"/>
        <v>742110.04427999991</v>
      </c>
    </row>
    <row r="30" spans="1:4" ht="15" customHeight="1" x14ac:dyDescent="0.2">
      <c r="A30" s="48" t="s">
        <v>76</v>
      </c>
      <c r="B30" s="97">
        <v>115254851.912</v>
      </c>
      <c r="C30" s="98">
        <f t="shared" si="0"/>
        <v>1.4999999999999999E-2</v>
      </c>
      <c r="D30" s="99">
        <f t="shared" si="1"/>
        <v>1728822.77868</v>
      </c>
    </row>
    <row r="31" spans="1:4" ht="15" customHeight="1" x14ac:dyDescent="0.2">
      <c r="A31" s="51" t="s">
        <v>77</v>
      </c>
      <c r="B31" s="100">
        <v>39695965.652999997</v>
      </c>
      <c r="C31" s="101">
        <f t="shared" si="0"/>
        <v>1.4999999999999999E-2</v>
      </c>
      <c r="D31" s="102">
        <f t="shared" si="1"/>
        <v>595439.48479499994</v>
      </c>
    </row>
    <row r="32" spans="1:4" ht="15" customHeight="1" x14ac:dyDescent="0.2">
      <c r="A32" s="48" t="s">
        <v>78</v>
      </c>
      <c r="B32" s="97">
        <v>15789151.523</v>
      </c>
      <c r="C32" s="98">
        <f t="shared" si="0"/>
        <v>1.4999999999999999E-2</v>
      </c>
      <c r="D32" s="99">
        <f t="shared" si="1"/>
        <v>236837.272845</v>
      </c>
    </row>
    <row r="33" spans="1:4" ht="15" customHeight="1" x14ac:dyDescent="0.2">
      <c r="A33" s="51" t="s">
        <v>79</v>
      </c>
      <c r="B33" s="100">
        <v>84817570.450000003</v>
      </c>
      <c r="C33" s="101">
        <f t="shared" si="0"/>
        <v>1.4999999999999999E-2</v>
      </c>
      <c r="D33" s="102">
        <f t="shared" si="1"/>
        <v>1272263.55675</v>
      </c>
    </row>
    <row r="34" spans="1:4" ht="15" customHeight="1" x14ac:dyDescent="0.2">
      <c r="A34" s="48" t="s">
        <v>80</v>
      </c>
      <c r="B34" s="97">
        <v>5717741</v>
      </c>
      <c r="C34" s="98">
        <f t="shared" si="0"/>
        <v>1.4999999999999999E-2</v>
      </c>
      <c r="D34" s="99">
        <f t="shared" si="1"/>
        <v>85766.114999999991</v>
      </c>
    </row>
    <row r="35" spans="1:4" s="54" customFormat="1" ht="18.75" customHeight="1" x14ac:dyDescent="0.2">
      <c r="A35" s="103" t="s">
        <v>81</v>
      </c>
      <c r="B35" s="104">
        <f>SUM(B9:B34)</f>
        <v>1474956029.969367</v>
      </c>
      <c r="C35" s="105">
        <v>1.4999999999999999E-2</v>
      </c>
      <c r="D35" s="106">
        <f>SUM(D9:D34)</f>
        <v>22124340.449540507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2011</v>
      </c>
      <c r="E1" s="109"/>
    </row>
    <row r="2" spans="1:7" ht="15.75" customHeight="1" x14ac:dyDescent="0.25">
      <c r="A2" s="83" t="str">
        <f>Info!A4</f>
        <v>Referenzjahr 2016</v>
      </c>
      <c r="B2" s="110"/>
      <c r="C2" s="64"/>
      <c r="D2" s="60"/>
      <c r="E2" s="60"/>
    </row>
    <row r="3" spans="1:7" x14ac:dyDescent="0.2">
      <c r="D3" s="21" t="str">
        <f>Info!$C$28</f>
        <v>FA_2016_20150609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11037003.1</v>
      </c>
      <c r="C9" s="45">
        <v>575716.46030000004</v>
      </c>
      <c r="D9" s="118">
        <f t="shared" ref="D9:D34" si="0">B9+C9</f>
        <v>11612719.5603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4604726.0999999996</v>
      </c>
      <c r="C10" s="49">
        <v>106978.6924</v>
      </c>
      <c r="D10" s="121">
        <f t="shared" si="0"/>
        <v>4711704.7923999997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2035843</v>
      </c>
      <c r="C11" s="52">
        <v>136307.2746</v>
      </c>
      <c r="D11" s="122">
        <f t="shared" si="0"/>
        <v>2172150.2746000001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146157.1</v>
      </c>
      <c r="C12" s="49">
        <v>1126.8818000000001</v>
      </c>
      <c r="D12" s="121">
        <f t="shared" si="0"/>
        <v>147283.98180000001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1013789.8</v>
      </c>
      <c r="C13" s="52">
        <v>107414.78539999999</v>
      </c>
      <c r="D13" s="122">
        <f t="shared" si="0"/>
        <v>1121204.5854</v>
      </c>
    </row>
    <row r="14" spans="1:7" x14ac:dyDescent="0.2">
      <c r="A14" s="48" t="s">
        <v>60</v>
      </c>
      <c r="B14" s="49">
        <v>233629.5</v>
      </c>
      <c r="C14" s="49">
        <v>5695.8761999999997</v>
      </c>
      <c r="D14" s="121">
        <f t="shared" si="0"/>
        <v>239325.3762</v>
      </c>
    </row>
    <row r="15" spans="1:7" x14ac:dyDescent="0.2">
      <c r="A15" s="51" t="s">
        <v>61</v>
      </c>
      <c r="B15" s="52">
        <v>335048.8</v>
      </c>
      <c r="C15" s="52">
        <v>13416.4769</v>
      </c>
      <c r="D15" s="122">
        <f t="shared" si="0"/>
        <v>348465.2769</v>
      </c>
    </row>
    <row r="16" spans="1:7" x14ac:dyDescent="0.2">
      <c r="A16" s="48" t="s">
        <v>62</v>
      </c>
      <c r="B16" s="49">
        <v>159325.20000000001</v>
      </c>
      <c r="C16" s="49">
        <v>6567.6713</v>
      </c>
      <c r="D16" s="121">
        <f t="shared" si="0"/>
        <v>165892.8713</v>
      </c>
    </row>
    <row r="17" spans="1:4" x14ac:dyDescent="0.2">
      <c r="A17" s="51" t="s">
        <v>63</v>
      </c>
      <c r="B17" s="52">
        <v>2166666.1</v>
      </c>
      <c r="C17" s="52">
        <v>1230448.4872999999</v>
      </c>
      <c r="D17" s="122">
        <f t="shared" si="0"/>
        <v>3397114.5872999998</v>
      </c>
    </row>
    <row r="18" spans="1:4" x14ac:dyDescent="0.2">
      <c r="A18" s="48" t="s">
        <v>64</v>
      </c>
      <c r="B18" s="49">
        <v>1535972.4</v>
      </c>
      <c r="C18" s="49">
        <v>404266.94780000002</v>
      </c>
      <c r="D18" s="121">
        <f t="shared" si="0"/>
        <v>1940239.3477999999</v>
      </c>
    </row>
    <row r="19" spans="1:4" x14ac:dyDescent="0.2">
      <c r="A19" s="51" t="s">
        <v>65</v>
      </c>
      <c r="B19" s="52">
        <v>1174094.5</v>
      </c>
      <c r="C19" s="52">
        <v>15998.415000000001</v>
      </c>
      <c r="D19" s="122">
        <f t="shared" si="0"/>
        <v>1190092.915</v>
      </c>
    </row>
    <row r="20" spans="1:4" x14ac:dyDescent="0.2">
      <c r="A20" s="48" t="s">
        <v>66</v>
      </c>
      <c r="B20" s="49">
        <v>1374348.6</v>
      </c>
      <c r="C20" s="49">
        <v>1277059.6935000001</v>
      </c>
      <c r="D20" s="121">
        <f t="shared" si="0"/>
        <v>2651408.2935000001</v>
      </c>
    </row>
    <row r="21" spans="1:4" x14ac:dyDescent="0.2">
      <c r="A21" s="51" t="s">
        <v>67</v>
      </c>
      <c r="B21" s="52">
        <v>1145633.1000000001</v>
      </c>
      <c r="C21" s="52">
        <v>155260.3321</v>
      </c>
      <c r="D21" s="122">
        <f t="shared" si="0"/>
        <v>1300893.4321000001</v>
      </c>
    </row>
    <row r="22" spans="1:4" x14ac:dyDescent="0.2">
      <c r="A22" s="48" t="s">
        <v>68</v>
      </c>
      <c r="B22" s="49">
        <v>733965.8</v>
      </c>
      <c r="C22" s="49">
        <v>149965.98000000001</v>
      </c>
      <c r="D22" s="121">
        <f t="shared" si="0"/>
        <v>883931.78</v>
      </c>
    </row>
    <row r="23" spans="1:4" x14ac:dyDescent="0.2">
      <c r="A23" s="51" t="s">
        <v>69</v>
      </c>
      <c r="B23" s="52">
        <v>308400.5</v>
      </c>
      <c r="C23" s="52">
        <v>2391.8368999999998</v>
      </c>
      <c r="D23" s="122">
        <f t="shared" si="0"/>
        <v>310792.33689999999</v>
      </c>
    </row>
    <row r="24" spans="1:4" x14ac:dyDescent="0.2">
      <c r="A24" s="48" t="s">
        <v>70</v>
      </c>
      <c r="B24" s="49">
        <v>73971.7</v>
      </c>
      <c r="C24" s="49">
        <v>12292.3765</v>
      </c>
      <c r="D24" s="121">
        <f t="shared" si="0"/>
        <v>86264.076499999996</v>
      </c>
    </row>
    <row r="25" spans="1:4" x14ac:dyDescent="0.2">
      <c r="A25" s="51" t="s">
        <v>71</v>
      </c>
      <c r="B25" s="52">
        <v>2895746.4</v>
      </c>
      <c r="C25" s="52">
        <v>204100.92600000001</v>
      </c>
      <c r="D25" s="122">
        <f t="shared" si="0"/>
        <v>3099847.3259999999</v>
      </c>
    </row>
    <row r="26" spans="1:4" x14ac:dyDescent="0.2">
      <c r="A26" s="48" t="s">
        <v>72</v>
      </c>
      <c r="B26" s="49">
        <v>773205.6</v>
      </c>
      <c r="C26" s="49">
        <v>29444.887599999998</v>
      </c>
      <c r="D26" s="121">
        <f t="shared" si="0"/>
        <v>802650.48759999999</v>
      </c>
    </row>
    <row r="27" spans="1:4" x14ac:dyDescent="0.2">
      <c r="A27" s="51" t="s">
        <v>73</v>
      </c>
      <c r="B27" s="52">
        <v>3878392.9</v>
      </c>
      <c r="C27" s="52">
        <v>22085.767899999999</v>
      </c>
      <c r="D27" s="122">
        <f t="shared" si="0"/>
        <v>3900478.6678999998</v>
      </c>
    </row>
    <row r="28" spans="1:4" x14ac:dyDescent="0.2">
      <c r="A28" s="48" t="s">
        <v>74</v>
      </c>
      <c r="B28" s="49">
        <v>1243932.3</v>
      </c>
      <c r="C28" s="49">
        <v>12606.894</v>
      </c>
      <c r="D28" s="121">
        <f t="shared" si="0"/>
        <v>1256539.1940000001</v>
      </c>
    </row>
    <row r="29" spans="1:4" x14ac:dyDescent="0.2">
      <c r="A29" s="51" t="s">
        <v>75</v>
      </c>
      <c r="B29" s="52">
        <v>2230496.5</v>
      </c>
      <c r="C29" s="52">
        <v>73914.905400000003</v>
      </c>
      <c r="D29" s="122">
        <f t="shared" si="0"/>
        <v>2304411.4054</v>
      </c>
    </row>
    <row r="30" spans="1:4" x14ac:dyDescent="0.2">
      <c r="A30" s="48" t="s">
        <v>76</v>
      </c>
      <c r="B30" s="49">
        <v>3667881.1</v>
      </c>
      <c r="C30" s="49">
        <v>2149064.8879999998</v>
      </c>
      <c r="D30" s="121">
        <f t="shared" si="0"/>
        <v>5816945.9879999999</v>
      </c>
    </row>
    <row r="31" spans="1:4" x14ac:dyDescent="0.2">
      <c r="A31" s="51" t="s">
        <v>77</v>
      </c>
      <c r="B31" s="52">
        <v>1158117.1000000001</v>
      </c>
      <c r="C31" s="52">
        <v>12491.278200000001</v>
      </c>
      <c r="D31" s="122">
        <f t="shared" si="0"/>
        <v>1170608.3782000002</v>
      </c>
    </row>
    <row r="32" spans="1:4" x14ac:dyDescent="0.2">
      <c r="A32" s="48" t="s">
        <v>78</v>
      </c>
      <c r="B32" s="49">
        <v>845042.4</v>
      </c>
      <c r="C32" s="49">
        <v>1083458.2825</v>
      </c>
      <c r="D32" s="121">
        <f t="shared" si="0"/>
        <v>1928500.6825000001</v>
      </c>
    </row>
    <row r="33" spans="1:6" x14ac:dyDescent="0.2">
      <c r="A33" s="51" t="s">
        <v>79</v>
      </c>
      <c r="B33" s="52">
        <v>4223663.7</v>
      </c>
      <c r="C33" s="52">
        <v>1260041.1569999999</v>
      </c>
      <c r="D33" s="122">
        <f t="shared" si="0"/>
        <v>5483704.8569999998</v>
      </c>
    </row>
    <row r="34" spans="1:6" x14ac:dyDescent="0.2">
      <c r="A34" s="125" t="s">
        <v>80</v>
      </c>
      <c r="B34" s="49">
        <v>372640.4</v>
      </c>
      <c r="C34" s="49">
        <v>12119.038399999999</v>
      </c>
      <c r="D34" s="121">
        <f t="shared" si="0"/>
        <v>384759.43840000004</v>
      </c>
    </row>
    <row r="35" spans="1:6" s="54" customFormat="1" x14ac:dyDescent="0.2">
      <c r="A35" s="55" t="s">
        <v>81</v>
      </c>
      <c r="B35" s="126">
        <f>SUM(B9:B34)</f>
        <v>49367693.700000003</v>
      </c>
      <c r="C35" s="126">
        <f>SUM(C9:C34)</f>
        <v>9060236.2129999995</v>
      </c>
      <c r="D35" s="57">
        <f>SUM(D9:D34)</f>
        <v>58427929.913000003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2011</v>
      </c>
      <c r="E1" s="20" t="str">
        <f>Info!A4</f>
        <v>Referenzjahr 2016</v>
      </c>
      <c r="I1" s="21" t="str">
        <f>Info!$C$28</f>
        <v>FA_2016_20150609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19308.042000000001</v>
      </c>
      <c r="D7" s="45">
        <v>14318.65842</v>
      </c>
      <c r="E7" s="130">
        <f t="shared" ref="E7:E32" si="0">D7-C7</f>
        <v>-4989.3835800000015</v>
      </c>
      <c r="F7" s="45">
        <v>3592700.5364216901</v>
      </c>
      <c r="G7" s="130">
        <f>NP!J7+QS!C7+JP!D9</f>
        <v>49946031.121480376</v>
      </c>
      <c r="H7" s="131">
        <f t="shared" ref="H7:H33" si="1">G7/F7</f>
        <v>13.902085802905896</v>
      </c>
      <c r="I7" s="132">
        <f t="shared" ref="I7:I32" si="2">E7*H7</f>
        <v>-69362.83863276981</v>
      </c>
    </row>
    <row r="8" spans="1:9" x14ac:dyDescent="0.2">
      <c r="A8" s="60"/>
      <c r="B8" s="48" t="s">
        <v>56</v>
      </c>
      <c r="C8" s="49">
        <v>6880.143</v>
      </c>
      <c r="D8" s="49">
        <v>5031.8089099999997</v>
      </c>
      <c r="E8" s="133">
        <f t="shared" si="0"/>
        <v>-1848.3340900000003</v>
      </c>
      <c r="F8" s="49">
        <v>1204991.5951807201</v>
      </c>
      <c r="G8" s="133">
        <f>NP!J8+QS!C8+JP!D10</f>
        <v>20889293.369550046</v>
      </c>
      <c r="H8" s="134">
        <f t="shared" si="1"/>
        <v>17.335634084997206</v>
      </c>
      <c r="I8" s="135">
        <f t="shared" si="2"/>
        <v>-32042.0434510663</v>
      </c>
    </row>
    <row r="9" spans="1:9" x14ac:dyDescent="0.2">
      <c r="A9" s="60"/>
      <c r="B9" s="51" t="s">
        <v>57</v>
      </c>
      <c r="C9" s="52">
        <v>3565.7689999999998</v>
      </c>
      <c r="D9" s="52">
        <v>2723.74406</v>
      </c>
      <c r="E9" s="136">
        <f t="shared" si="0"/>
        <v>-842.02493999999979</v>
      </c>
      <c r="F9" s="52">
        <v>558451.43246987998</v>
      </c>
      <c r="G9" s="136">
        <f>NP!J9+QS!C9+JP!D11</f>
        <v>8912098.2041012365</v>
      </c>
      <c r="H9" s="137">
        <f t="shared" si="1"/>
        <v>15.95859135804421</v>
      </c>
      <c r="I9" s="138">
        <f t="shared" si="2"/>
        <v>-13437.53193074169</v>
      </c>
    </row>
    <row r="10" spans="1:9" x14ac:dyDescent="0.2">
      <c r="A10" s="60"/>
      <c r="B10" s="48" t="s">
        <v>58</v>
      </c>
      <c r="C10" s="49">
        <v>153.40504999999999</v>
      </c>
      <c r="D10" s="49">
        <v>307.4169</v>
      </c>
      <c r="E10" s="133">
        <f t="shared" si="0"/>
        <v>154.01185000000001</v>
      </c>
      <c r="F10" s="49">
        <v>33644.259216867496</v>
      </c>
      <c r="G10" s="133">
        <f>NP!J10+QS!C10+JP!D12</f>
        <v>627541.34963874985</v>
      </c>
      <c r="H10" s="134">
        <f t="shared" si="1"/>
        <v>18.652256410036603</v>
      </c>
      <c r="I10" s="135">
        <f t="shared" si="2"/>
        <v>2872.6685163840962</v>
      </c>
    </row>
    <row r="11" spans="1:9" x14ac:dyDescent="0.2">
      <c r="A11" s="60"/>
      <c r="B11" s="51" t="s">
        <v>59</v>
      </c>
      <c r="C11" s="52">
        <v>1179.5325</v>
      </c>
      <c r="D11" s="52">
        <v>1461.5768</v>
      </c>
      <c r="E11" s="136">
        <f t="shared" si="0"/>
        <v>282.04430000000002</v>
      </c>
      <c r="F11" s="52">
        <v>642359.818554217</v>
      </c>
      <c r="G11" s="136">
        <f>NP!J11+QS!C11+JP!D13</f>
        <v>7359722.4899160676</v>
      </c>
      <c r="H11" s="137">
        <f t="shared" si="1"/>
        <v>11.457320768414293</v>
      </c>
      <c r="I11" s="138">
        <f t="shared" si="2"/>
        <v>3231.4720160028719</v>
      </c>
    </row>
    <row r="12" spans="1:9" x14ac:dyDescent="0.2">
      <c r="A12" s="60"/>
      <c r="B12" s="48" t="s">
        <v>60</v>
      </c>
      <c r="C12" s="49">
        <v>210.26900000000001</v>
      </c>
      <c r="D12" s="49">
        <v>397.49795</v>
      </c>
      <c r="E12" s="133">
        <f t="shared" si="0"/>
        <v>187.22895</v>
      </c>
      <c r="F12" s="49">
        <v>60735.192168674701</v>
      </c>
      <c r="G12" s="133">
        <f>NP!J12+QS!C12+JP!D14</f>
        <v>911331.12036690838</v>
      </c>
      <c r="H12" s="134">
        <f t="shared" si="1"/>
        <v>15.004992786323054</v>
      </c>
      <c r="I12" s="135">
        <f t="shared" si="2"/>
        <v>2809.3690441408398</v>
      </c>
    </row>
    <row r="13" spans="1:9" x14ac:dyDescent="0.2">
      <c r="A13" s="60"/>
      <c r="B13" s="51" t="s">
        <v>61</v>
      </c>
      <c r="C13" s="52">
        <v>1003.4841</v>
      </c>
      <c r="D13" s="52">
        <v>1270.50325</v>
      </c>
      <c r="E13" s="136">
        <f t="shared" si="0"/>
        <v>267.01914999999997</v>
      </c>
      <c r="F13" s="52">
        <v>109178.254939759</v>
      </c>
      <c r="G13" s="136">
        <f>NP!J13+QS!C13+JP!D15</f>
        <v>1573264.2480803393</v>
      </c>
      <c r="H13" s="137">
        <f t="shared" si="1"/>
        <v>14.410051240958332</v>
      </c>
      <c r="I13" s="138">
        <f t="shared" si="2"/>
        <v>3847.7596338171384</v>
      </c>
    </row>
    <row r="14" spans="1:9" x14ac:dyDescent="0.2">
      <c r="A14" s="60"/>
      <c r="B14" s="48" t="s">
        <v>62</v>
      </c>
      <c r="C14" s="49">
        <v>175.0693</v>
      </c>
      <c r="D14" s="49">
        <v>449.92619999999999</v>
      </c>
      <c r="E14" s="133">
        <f t="shared" si="0"/>
        <v>274.8569</v>
      </c>
      <c r="F14" s="49">
        <v>39990.662891566302</v>
      </c>
      <c r="G14" s="133">
        <f>NP!J14+QS!C14+JP!D16</f>
        <v>771080.85213597468</v>
      </c>
      <c r="H14" s="134">
        <f t="shared" si="1"/>
        <v>19.281522144975227</v>
      </c>
      <c r="I14" s="135">
        <f t="shared" si="2"/>
        <v>5299.6594040492419</v>
      </c>
    </row>
    <row r="15" spans="1:9" x14ac:dyDescent="0.2">
      <c r="A15" s="60"/>
      <c r="B15" s="51" t="s">
        <v>63</v>
      </c>
      <c r="C15" s="52">
        <v>2655.8829999999998</v>
      </c>
      <c r="D15" s="52">
        <v>3356.0527000000002</v>
      </c>
      <c r="E15" s="136">
        <f t="shared" si="0"/>
        <v>700.16970000000038</v>
      </c>
      <c r="F15" s="52">
        <v>1413029.9554819299</v>
      </c>
      <c r="G15" s="136">
        <f>NP!J15+QS!C15+JP!D17</f>
        <v>10366678.796329118</v>
      </c>
      <c r="H15" s="137">
        <f t="shared" si="1"/>
        <v>7.3364890504344933</v>
      </c>
      <c r="I15" s="138">
        <f t="shared" si="2"/>
        <v>5136.7873374960072</v>
      </c>
    </row>
    <row r="16" spans="1:9" x14ac:dyDescent="0.2">
      <c r="A16" s="60"/>
      <c r="B16" s="48" t="s">
        <v>64</v>
      </c>
      <c r="C16" s="49">
        <v>4345.3969999999999</v>
      </c>
      <c r="D16" s="49">
        <v>1189.2781500000001</v>
      </c>
      <c r="E16" s="133">
        <f t="shared" si="0"/>
        <v>-3156.1188499999998</v>
      </c>
      <c r="F16" s="49">
        <v>462950.785795181</v>
      </c>
      <c r="G16" s="133">
        <f>NP!J16+QS!C16+JP!D18</f>
        <v>6730279.1132471217</v>
      </c>
      <c r="H16" s="134">
        <f t="shared" si="1"/>
        <v>14.537785267362601</v>
      </c>
      <c r="I16" s="135">
        <f t="shared" si="2"/>
        <v>-45882.978119575389</v>
      </c>
    </row>
    <row r="17" spans="1:9" x14ac:dyDescent="0.2">
      <c r="A17" s="60"/>
      <c r="B17" s="51" t="s">
        <v>65</v>
      </c>
      <c r="C17" s="52">
        <v>2633.6959499999998</v>
      </c>
      <c r="D17" s="52">
        <v>3698.8122199999998</v>
      </c>
      <c r="E17" s="136">
        <f t="shared" si="0"/>
        <v>1065.11627</v>
      </c>
      <c r="F17" s="52">
        <v>365581.586650602</v>
      </c>
      <c r="G17" s="136">
        <f>NP!J17+QS!C17+JP!D19</f>
        <v>5805084.4649401037</v>
      </c>
      <c r="H17" s="137">
        <f t="shared" si="1"/>
        <v>15.879039527469988</v>
      </c>
      <c r="I17" s="138">
        <f t="shared" si="2"/>
        <v>16913.023352681397</v>
      </c>
    </row>
    <row r="18" spans="1:9" x14ac:dyDescent="0.2">
      <c r="A18" s="60"/>
      <c r="B18" s="48" t="s">
        <v>66</v>
      </c>
      <c r="C18" s="49">
        <v>10049.90755</v>
      </c>
      <c r="D18" s="49">
        <v>4216.4026400000002</v>
      </c>
      <c r="E18" s="133">
        <f t="shared" si="0"/>
        <v>-5833.5049099999997</v>
      </c>
      <c r="F18" s="49">
        <v>981531.39366265002</v>
      </c>
      <c r="G18" s="133">
        <f>NP!J18+QS!C18+JP!D20</f>
        <v>7775312.0228453446</v>
      </c>
      <c r="H18" s="134">
        <f t="shared" si="1"/>
        <v>7.9216131781901016</v>
      </c>
      <c r="I18" s="135">
        <f t="shared" si="2"/>
        <v>-46210.769370092661</v>
      </c>
    </row>
    <row r="19" spans="1:9" x14ac:dyDescent="0.2">
      <c r="A19" s="60"/>
      <c r="B19" s="51" t="s">
        <v>67</v>
      </c>
      <c r="C19" s="52">
        <v>6050.665</v>
      </c>
      <c r="D19" s="52">
        <v>2942.7635500000001</v>
      </c>
      <c r="E19" s="136">
        <f t="shared" si="0"/>
        <v>-3107.9014499999998</v>
      </c>
      <c r="F19" s="52">
        <v>585120.48192771105</v>
      </c>
      <c r="G19" s="136">
        <f>NP!J19+QS!C19+JP!D21</f>
        <v>7955046.0882727262</v>
      </c>
      <c r="H19" s="137">
        <f t="shared" si="1"/>
        <v>13.595569346785464</v>
      </c>
      <c r="I19" s="138">
        <f t="shared" si="2"/>
        <v>-42253.689686450096</v>
      </c>
    </row>
    <row r="20" spans="1:9" x14ac:dyDescent="0.2">
      <c r="A20" s="60"/>
      <c r="B20" s="48" t="s">
        <v>68</v>
      </c>
      <c r="C20" s="49">
        <v>510.3664</v>
      </c>
      <c r="D20" s="49">
        <v>507.52404999999999</v>
      </c>
      <c r="E20" s="133">
        <f t="shared" si="0"/>
        <v>-2.8423500000000104</v>
      </c>
      <c r="F20" s="49">
        <v>182034.702891566</v>
      </c>
      <c r="G20" s="133">
        <f>NP!J20+QS!C20+JP!D22</f>
        <v>2278566.2287348039</v>
      </c>
      <c r="H20" s="134">
        <f t="shared" si="1"/>
        <v>12.517207941894984</v>
      </c>
      <c r="I20" s="135">
        <f t="shared" si="2"/>
        <v>-35.578285993645338</v>
      </c>
    </row>
    <row r="21" spans="1:9" x14ac:dyDescent="0.2">
      <c r="A21" s="60"/>
      <c r="B21" s="51" t="s">
        <v>69</v>
      </c>
      <c r="C21" s="52">
        <v>644.9896</v>
      </c>
      <c r="D21" s="52">
        <v>279.137</v>
      </c>
      <c r="E21" s="136">
        <f t="shared" si="0"/>
        <v>-365.8526</v>
      </c>
      <c r="F21" s="52">
        <v>85119.487999999998</v>
      </c>
      <c r="G21" s="136">
        <f>NP!J21+QS!C21+JP!D23</f>
        <v>1262018.9421924804</v>
      </c>
      <c r="H21" s="137">
        <f t="shared" si="1"/>
        <v>14.826439536296089</v>
      </c>
      <c r="I21" s="138">
        <f t="shared" si="2"/>
        <v>-5424.2914530967182</v>
      </c>
    </row>
    <row r="22" spans="1:9" x14ac:dyDescent="0.2">
      <c r="A22" s="60"/>
      <c r="B22" s="48" t="s">
        <v>70</v>
      </c>
      <c r="C22" s="49">
        <v>9.0820000000000007</v>
      </c>
      <c r="D22" s="49">
        <v>84.972049999999996</v>
      </c>
      <c r="E22" s="133">
        <f t="shared" si="0"/>
        <v>75.890050000000002</v>
      </c>
      <c r="F22" s="49">
        <v>26498.0896987952</v>
      </c>
      <c r="G22" s="133">
        <f>NP!J22+QS!C22+JP!D24</f>
        <v>371719.54869001918</v>
      </c>
      <c r="H22" s="134">
        <f t="shared" si="1"/>
        <v>14.028164026741909</v>
      </c>
      <c r="I22" s="135">
        <f t="shared" si="2"/>
        <v>1064.5980693976448</v>
      </c>
    </row>
    <row r="23" spans="1:9" x14ac:dyDescent="0.2">
      <c r="A23" s="60"/>
      <c r="B23" s="51" t="s">
        <v>71</v>
      </c>
      <c r="C23" s="52">
        <v>1755.65175</v>
      </c>
      <c r="D23" s="52">
        <v>3775.0102200000001</v>
      </c>
      <c r="E23" s="136">
        <f t="shared" si="0"/>
        <v>2019.3584700000001</v>
      </c>
      <c r="F23" s="52">
        <v>666743.38163855404</v>
      </c>
      <c r="G23" s="136">
        <f>NP!J23+QS!C23+JP!D25</f>
        <v>11044270.751027988</v>
      </c>
      <c r="H23" s="137">
        <f t="shared" si="1"/>
        <v>16.564500008813226</v>
      </c>
      <c r="I23" s="138">
        <f t="shared" si="2"/>
        <v>33449.663394112067</v>
      </c>
    </row>
    <row r="24" spans="1:9" x14ac:dyDescent="0.2">
      <c r="A24" s="60"/>
      <c r="B24" s="48" t="s">
        <v>72</v>
      </c>
      <c r="C24" s="49">
        <v>682.43899999999996</v>
      </c>
      <c r="D24" s="49">
        <v>3711.5008499999999</v>
      </c>
      <c r="E24" s="133">
        <f t="shared" si="0"/>
        <v>3029.06185</v>
      </c>
      <c r="F24" s="49">
        <v>274379.40274698799</v>
      </c>
      <c r="G24" s="133">
        <f>NP!J24+QS!C24+JP!D26</f>
        <v>4436191.1937421244</v>
      </c>
      <c r="H24" s="134">
        <f t="shared" si="1"/>
        <v>16.168091151626442</v>
      </c>
      <c r="I24" s="135">
        <f t="shared" si="2"/>
        <v>48974.148094714219</v>
      </c>
    </row>
    <row r="25" spans="1:9" x14ac:dyDescent="0.2">
      <c r="A25" s="60"/>
      <c r="B25" s="51" t="s">
        <v>73</v>
      </c>
      <c r="C25" s="52">
        <v>2854.3396499999999</v>
      </c>
      <c r="D25" s="52">
        <v>7747.2615500000002</v>
      </c>
      <c r="E25" s="136">
        <f t="shared" si="0"/>
        <v>4892.9219000000003</v>
      </c>
      <c r="F25" s="52">
        <v>914683.81680722896</v>
      </c>
      <c r="G25" s="136">
        <f>NP!J25+QS!C25+JP!D27</f>
        <v>16055898.026144927</v>
      </c>
      <c r="H25" s="137">
        <f t="shared" si="1"/>
        <v>17.553495241874092</v>
      </c>
      <c r="I25" s="138">
        <f t="shared" si="2"/>
        <v>85887.881290511548</v>
      </c>
    </row>
    <row r="26" spans="1:9" x14ac:dyDescent="0.2">
      <c r="A26" s="60"/>
      <c r="B26" s="48" t="s">
        <v>74</v>
      </c>
      <c r="C26" s="49">
        <v>2389.9740000000002</v>
      </c>
      <c r="D26" s="49">
        <v>1007.4538</v>
      </c>
      <c r="E26" s="133">
        <f t="shared" si="0"/>
        <v>-1382.5202000000002</v>
      </c>
      <c r="F26" s="49">
        <v>319011.189759036</v>
      </c>
      <c r="G26" s="133">
        <f>NP!J26+QS!C26+JP!D28</f>
        <v>5659143.5506367125</v>
      </c>
      <c r="H26" s="134">
        <f t="shared" si="1"/>
        <v>17.739639649980074</v>
      </c>
      <c r="I26" s="135">
        <f t="shared" si="2"/>
        <v>-24525.410156818383</v>
      </c>
    </row>
    <row r="27" spans="1:9" x14ac:dyDescent="0.2">
      <c r="A27" s="60"/>
      <c r="B27" s="51" t="s">
        <v>75</v>
      </c>
      <c r="C27" s="52">
        <v>1463.9449999999999</v>
      </c>
      <c r="D27" s="52">
        <v>3775.0192000000002</v>
      </c>
      <c r="E27" s="136">
        <f t="shared" si="0"/>
        <v>2311.0742</v>
      </c>
      <c r="F27" s="52">
        <v>658057.53844578296</v>
      </c>
      <c r="G27" s="136">
        <f>NP!J27+QS!C27+JP!D29</f>
        <v>9344948.9842424691</v>
      </c>
      <c r="H27" s="137">
        <f t="shared" si="1"/>
        <v>14.200808346202685</v>
      </c>
      <c r="I27" s="138">
        <f t="shared" si="2"/>
        <v>32819.121788053693</v>
      </c>
    </row>
    <row r="28" spans="1:9" x14ac:dyDescent="0.2">
      <c r="A28" s="60"/>
      <c r="B28" s="48" t="s">
        <v>76</v>
      </c>
      <c r="C28" s="49">
        <v>11083.59965</v>
      </c>
      <c r="D28" s="49">
        <v>10768.36299</v>
      </c>
      <c r="E28" s="133">
        <f t="shared" si="0"/>
        <v>-315.23666000000048</v>
      </c>
      <c r="F28" s="49">
        <v>1846034.622</v>
      </c>
      <c r="G28" s="133">
        <f>NP!J28+QS!C28+JP!D30</f>
        <v>22313182.615190737</v>
      </c>
      <c r="H28" s="134">
        <f t="shared" si="1"/>
        <v>12.087087831005338</v>
      </c>
      <c r="I28" s="135">
        <f t="shared" si="2"/>
        <v>-3810.2931969727729</v>
      </c>
    </row>
    <row r="29" spans="1:9" x14ac:dyDescent="0.2">
      <c r="A29" s="60"/>
      <c r="B29" s="51" t="s">
        <v>77</v>
      </c>
      <c r="C29" s="52">
        <v>269.89</v>
      </c>
      <c r="D29" s="52">
        <v>2242.56756</v>
      </c>
      <c r="E29" s="136">
        <f t="shared" si="0"/>
        <v>1972.6775600000001</v>
      </c>
      <c r="F29" s="52">
        <v>365479.02316867502</v>
      </c>
      <c r="G29" s="136">
        <f>NP!J29+QS!C29+JP!D31</f>
        <v>6162200.4314480061</v>
      </c>
      <c r="H29" s="137">
        <f t="shared" si="1"/>
        <v>16.860613170140937</v>
      </c>
      <c r="I29" s="138">
        <f t="shared" si="2"/>
        <v>33260.553248577489</v>
      </c>
    </row>
    <row r="30" spans="1:9" x14ac:dyDescent="0.2">
      <c r="A30" s="60"/>
      <c r="B30" s="48" t="s">
        <v>78</v>
      </c>
      <c r="C30" s="49">
        <v>4267.4740000000002</v>
      </c>
      <c r="D30" s="49">
        <v>4714.8715899999997</v>
      </c>
      <c r="E30" s="133">
        <f t="shared" si="0"/>
        <v>447.39758999999958</v>
      </c>
      <c r="F30" s="49">
        <v>297038.63357831299</v>
      </c>
      <c r="G30" s="133">
        <f>NP!J30+QS!C30+JP!D32</f>
        <v>4849456.933005495</v>
      </c>
      <c r="H30" s="134">
        <f t="shared" si="1"/>
        <v>16.326014143634808</v>
      </c>
      <c r="I30" s="135">
        <f t="shared" si="2"/>
        <v>7304.2193821681203</v>
      </c>
    </row>
    <row r="31" spans="1:9" x14ac:dyDescent="0.2">
      <c r="A31" s="60"/>
      <c r="B31" s="51" t="s">
        <v>79</v>
      </c>
      <c r="C31" s="52">
        <v>5365.9473600000001</v>
      </c>
      <c r="D31" s="52">
        <v>9358.7622499999998</v>
      </c>
      <c r="E31" s="136">
        <f t="shared" si="0"/>
        <v>3992.8148899999997</v>
      </c>
      <c r="F31" s="52">
        <v>2298604.7043253002</v>
      </c>
      <c r="G31" s="136">
        <f>NP!J31+QS!C31+JP!D33</f>
        <v>19758402.036704309</v>
      </c>
      <c r="H31" s="137">
        <f t="shared" si="1"/>
        <v>8.5958242404728349</v>
      </c>
      <c r="I31" s="138">
        <f t="shared" si="2"/>
        <v>34321.535019182869</v>
      </c>
    </row>
    <row r="32" spans="1:9" x14ac:dyDescent="0.2">
      <c r="A32" s="60"/>
      <c r="B32" s="48" t="s">
        <v>80</v>
      </c>
      <c r="C32" s="49">
        <v>231.55375000000001</v>
      </c>
      <c r="D32" s="49">
        <v>403.62975</v>
      </c>
      <c r="E32" s="133">
        <f t="shared" si="0"/>
        <v>172.07599999999999</v>
      </c>
      <c r="F32" s="49">
        <v>77198.137168674701</v>
      </c>
      <c r="G32" s="133">
        <f>NP!J32+QS!C32+JP!D34</f>
        <v>1359447.7623024648</v>
      </c>
      <c r="H32" s="134">
        <f t="shared" si="1"/>
        <v>17.609851897489811</v>
      </c>
      <c r="I32" s="135">
        <f t="shared" si="2"/>
        <v>3030.2328751124564</v>
      </c>
    </row>
    <row r="33" spans="1:9" s="54" customFormat="1" x14ac:dyDescent="0.2">
      <c r="A33" s="59"/>
      <c r="B33" s="55" t="s">
        <v>81</v>
      </c>
      <c r="C33" s="56">
        <f>SUM(C7:C32)</f>
        <v>89740.514610000027</v>
      </c>
      <c r="D33" s="56">
        <f>SUM(D7:D32)</f>
        <v>89740.514609999984</v>
      </c>
      <c r="E33" s="56">
        <f>SUM(E7:E32)</f>
        <v>2.7000623958883807E-12</v>
      </c>
      <c r="F33" s="56">
        <f>SUM(F7:F32)</f>
        <v>18061148.685590368</v>
      </c>
      <c r="G33" s="56">
        <f>SUM(G7:G32)</f>
        <v>234518210.24496663</v>
      </c>
      <c r="H33" s="139">
        <f t="shared" si="1"/>
        <v>12.984678567652292</v>
      </c>
      <c r="I33" s="57">
        <f>SUM(I7:I32)</f>
        <v>37237.268182824191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2011</v>
      </c>
      <c r="C1" s="141"/>
      <c r="D1" s="142" t="str">
        <f>Info!A4</f>
        <v>Referenzjahr 2016</v>
      </c>
      <c r="E1" s="143"/>
      <c r="F1" s="143"/>
      <c r="H1" s="21" t="str">
        <f>Info!$C$28</f>
        <v>FA_2016_20150609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2011</v>
      </c>
      <c r="D5" s="144">
        <f>QS!D1</f>
        <v>2011</v>
      </c>
      <c r="E5" s="144">
        <f>VERM!E1</f>
        <v>2011</v>
      </c>
      <c r="F5" s="144">
        <f>JP!D1</f>
        <v>2011</v>
      </c>
      <c r="G5" s="144">
        <f>REPART!D1</f>
        <v>2011</v>
      </c>
      <c r="H5" s="145">
        <f>Info!$C$31</f>
        <v>2011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36444289.200000003</v>
      </c>
      <c r="D7" s="130">
        <f>QS!C7</f>
        <v>1889022.36118037</v>
      </c>
      <c r="E7" s="130">
        <f>VERM!D9</f>
        <v>5254371.4050000003</v>
      </c>
      <c r="F7" s="146">
        <f>JP!D9</f>
        <v>11612719.5603</v>
      </c>
      <c r="G7" s="130">
        <f>REPART!I7</f>
        <v>-69362.83863276981</v>
      </c>
      <c r="H7" s="132">
        <f t="shared" ref="H7:H32" si="0">SUM(C7:G7)</f>
        <v>55131039.687847607</v>
      </c>
      <c r="J7" s="147"/>
    </row>
    <row r="8" spans="1:10" x14ac:dyDescent="0.2">
      <c r="B8" s="48" t="s">
        <v>56</v>
      </c>
      <c r="C8" s="133">
        <f>NP!J8</f>
        <v>15571543.899999999</v>
      </c>
      <c r="D8" s="133">
        <f>QS!C8</f>
        <v>606044.67715004703</v>
      </c>
      <c r="E8" s="133">
        <f>VERM!D10</f>
        <v>2150379.3624900002</v>
      </c>
      <c r="F8" s="148">
        <f>JP!D10</f>
        <v>4711704.7923999997</v>
      </c>
      <c r="G8" s="133">
        <f>REPART!I8</f>
        <v>-32042.0434510663</v>
      </c>
      <c r="H8" s="135">
        <f t="shared" si="0"/>
        <v>23007630.688588977</v>
      </c>
      <c r="J8" s="147"/>
    </row>
    <row r="9" spans="1:10" x14ac:dyDescent="0.2">
      <c r="B9" s="51" t="s">
        <v>57</v>
      </c>
      <c r="C9" s="136">
        <f>NP!J9</f>
        <v>6479996.8000000007</v>
      </c>
      <c r="D9" s="136">
        <f>QS!C9</f>
        <v>259951.12950123599</v>
      </c>
      <c r="E9" s="136">
        <f>VERM!D11</f>
        <v>941661.77361000003</v>
      </c>
      <c r="F9" s="149">
        <f>JP!D11</f>
        <v>2172150.2746000001</v>
      </c>
      <c r="G9" s="136">
        <f>REPART!I9</f>
        <v>-13437.53193074169</v>
      </c>
      <c r="H9" s="138">
        <f t="shared" si="0"/>
        <v>9840322.445780497</v>
      </c>
      <c r="J9" s="147"/>
    </row>
    <row r="10" spans="1:10" x14ac:dyDescent="0.2">
      <c r="B10" s="48" t="s">
        <v>58</v>
      </c>
      <c r="C10" s="133">
        <f>NP!J10</f>
        <v>452188.39999999991</v>
      </c>
      <c r="D10" s="133">
        <f>QS!C10</f>
        <v>28068.967838749999</v>
      </c>
      <c r="E10" s="133">
        <f>VERM!D12</f>
        <v>83285.187120000002</v>
      </c>
      <c r="F10" s="148">
        <f>JP!D12</f>
        <v>147283.98180000001</v>
      </c>
      <c r="G10" s="133">
        <f>REPART!I10</f>
        <v>2872.6685163840962</v>
      </c>
      <c r="H10" s="135">
        <f t="shared" si="0"/>
        <v>713699.20527513407</v>
      </c>
      <c r="J10" s="147"/>
    </row>
    <row r="11" spans="1:10" x14ac:dyDescent="0.2">
      <c r="B11" s="51" t="s">
        <v>59</v>
      </c>
      <c r="C11" s="136">
        <f>NP!J11</f>
        <v>6110860.7999999998</v>
      </c>
      <c r="D11" s="136">
        <f>QS!C11</f>
        <v>127657.10451606799</v>
      </c>
      <c r="E11" s="136">
        <f>VERM!D13</f>
        <v>1279165.4282699998</v>
      </c>
      <c r="F11" s="149">
        <f>JP!D13</f>
        <v>1121204.5854</v>
      </c>
      <c r="G11" s="136">
        <f>REPART!I11</f>
        <v>3231.4720160028719</v>
      </c>
      <c r="H11" s="138">
        <f t="shared" si="0"/>
        <v>8642119.3902020697</v>
      </c>
      <c r="J11" s="147"/>
    </row>
    <row r="12" spans="1:10" x14ac:dyDescent="0.2">
      <c r="B12" s="48" t="s">
        <v>60</v>
      </c>
      <c r="C12" s="133">
        <f>NP!J12</f>
        <v>641642.89999999991</v>
      </c>
      <c r="D12" s="133">
        <f>QS!C12</f>
        <v>30362.8441669085</v>
      </c>
      <c r="E12" s="133">
        <f>VERM!D14</f>
        <v>118868.57786999999</v>
      </c>
      <c r="F12" s="148">
        <f>JP!D14</f>
        <v>239325.3762</v>
      </c>
      <c r="G12" s="133">
        <f>REPART!I12</f>
        <v>2809.3690441408398</v>
      </c>
      <c r="H12" s="135">
        <f t="shared" si="0"/>
        <v>1033009.0672810493</v>
      </c>
      <c r="J12" s="147"/>
    </row>
    <row r="13" spans="1:10" x14ac:dyDescent="0.2">
      <c r="B13" s="51" t="s">
        <v>61</v>
      </c>
      <c r="C13" s="136">
        <f>NP!J13</f>
        <v>1196598.1000000001</v>
      </c>
      <c r="D13" s="136">
        <f>QS!C13</f>
        <v>28200.8711803392</v>
      </c>
      <c r="E13" s="136">
        <f>VERM!D15</f>
        <v>359992.188585</v>
      </c>
      <c r="F13" s="149">
        <f>JP!D15</f>
        <v>348465.2769</v>
      </c>
      <c r="G13" s="136">
        <f>REPART!I13</f>
        <v>3847.7596338171384</v>
      </c>
      <c r="H13" s="138">
        <f t="shared" si="0"/>
        <v>1937104.1962991566</v>
      </c>
      <c r="J13" s="147"/>
    </row>
    <row r="14" spans="1:10" x14ac:dyDescent="0.2">
      <c r="B14" s="48" t="s">
        <v>62</v>
      </c>
      <c r="C14" s="133">
        <f>NP!J14</f>
        <v>561553.79999999993</v>
      </c>
      <c r="D14" s="133">
        <f>QS!C14</f>
        <v>43634.180835974803</v>
      </c>
      <c r="E14" s="133">
        <f>VERM!D16</f>
        <v>93950.072474999994</v>
      </c>
      <c r="F14" s="148">
        <f>JP!D16</f>
        <v>165892.8713</v>
      </c>
      <c r="G14" s="133">
        <f>REPART!I14</f>
        <v>5299.6594040492419</v>
      </c>
      <c r="H14" s="135">
        <f t="shared" si="0"/>
        <v>870330.58401502401</v>
      </c>
      <c r="J14" s="147"/>
    </row>
    <row r="15" spans="1:10" x14ac:dyDescent="0.2">
      <c r="B15" s="51" t="s">
        <v>63</v>
      </c>
      <c r="C15" s="136">
        <f>NP!J15</f>
        <v>6718838.1999999993</v>
      </c>
      <c r="D15" s="136">
        <f>QS!C15</f>
        <v>250726.00902911901</v>
      </c>
      <c r="E15" s="136">
        <f>VERM!D17</f>
        <v>779092.24947533244</v>
      </c>
      <c r="F15" s="149">
        <f>JP!D17</f>
        <v>3397114.5872999998</v>
      </c>
      <c r="G15" s="136">
        <f>REPART!I15</f>
        <v>5136.7873374960072</v>
      </c>
      <c r="H15" s="138">
        <f t="shared" si="0"/>
        <v>11150907.833141949</v>
      </c>
      <c r="J15" s="147"/>
    </row>
    <row r="16" spans="1:10" x14ac:dyDescent="0.2">
      <c r="B16" s="48" t="s">
        <v>64</v>
      </c>
      <c r="C16" s="133">
        <f>NP!J16</f>
        <v>4570900.3999999994</v>
      </c>
      <c r="D16" s="133">
        <f>QS!C16</f>
        <v>219139.36544712301</v>
      </c>
      <c r="E16" s="133">
        <f>VERM!D18</f>
        <v>382126.57129499997</v>
      </c>
      <c r="F16" s="148">
        <f>JP!D18</f>
        <v>1940239.3477999999</v>
      </c>
      <c r="G16" s="133">
        <f>REPART!I16</f>
        <v>-45882.978119575389</v>
      </c>
      <c r="H16" s="135">
        <f t="shared" si="0"/>
        <v>7066522.7064225459</v>
      </c>
      <c r="J16" s="147"/>
    </row>
    <row r="17" spans="2:10" x14ac:dyDescent="0.2">
      <c r="B17" s="51" t="s">
        <v>65</v>
      </c>
      <c r="C17" s="136">
        <f>NP!J17</f>
        <v>4458564.3</v>
      </c>
      <c r="D17" s="136">
        <f>QS!C17</f>
        <v>156427.249940104</v>
      </c>
      <c r="E17" s="136">
        <f>VERM!D19</f>
        <v>310075.56247499998</v>
      </c>
      <c r="F17" s="149">
        <f>JP!D19</f>
        <v>1190092.915</v>
      </c>
      <c r="G17" s="136">
        <f>REPART!I17</f>
        <v>16913.023352681397</v>
      </c>
      <c r="H17" s="138">
        <f t="shared" si="0"/>
        <v>6132073.0507677849</v>
      </c>
      <c r="J17" s="147"/>
    </row>
    <row r="18" spans="2:10" x14ac:dyDescent="0.2">
      <c r="B18" s="48" t="s">
        <v>66</v>
      </c>
      <c r="C18" s="133">
        <f>NP!J18</f>
        <v>4465168.3000000007</v>
      </c>
      <c r="D18" s="133">
        <f>QS!C18</f>
        <v>658735.42934534396</v>
      </c>
      <c r="E18" s="133">
        <f>VERM!D20</f>
        <v>676255.16138999991</v>
      </c>
      <c r="F18" s="148">
        <f>JP!D20</f>
        <v>2651408.2935000001</v>
      </c>
      <c r="G18" s="133">
        <f>REPART!I18</f>
        <v>-46210.769370092661</v>
      </c>
      <c r="H18" s="135">
        <f t="shared" si="0"/>
        <v>8405356.4148652535</v>
      </c>
      <c r="J18" s="147"/>
    </row>
    <row r="19" spans="2:10" x14ac:dyDescent="0.2">
      <c r="B19" s="51" t="s">
        <v>67</v>
      </c>
      <c r="C19" s="136">
        <f>NP!J19</f>
        <v>6294538.7000000002</v>
      </c>
      <c r="D19" s="136">
        <f>QS!C19</f>
        <v>359613.956172726</v>
      </c>
      <c r="E19" s="136">
        <f>VERM!D21</f>
        <v>530037.62803500006</v>
      </c>
      <c r="F19" s="149">
        <f>JP!D21</f>
        <v>1300893.4321000001</v>
      </c>
      <c r="G19" s="136">
        <f>REPART!I19</f>
        <v>-42253.689686450096</v>
      </c>
      <c r="H19" s="138">
        <f t="shared" si="0"/>
        <v>8442830.0266212765</v>
      </c>
      <c r="J19" s="147"/>
    </row>
    <row r="20" spans="2:10" x14ac:dyDescent="0.2">
      <c r="B20" s="48" t="s">
        <v>68</v>
      </c>
      <c r="C20" s="133">
        <f>NP!J20</f>
        <v>1237632.2999999998</v>
      </c>
      <c r="D20" s="133">
        <f>QS!C20</f>
        <v>157002.14873480401</v>
      </c>
      <c r="E20" s="133">
        <f>VERM!D22</f>
        <v>165957.56001000002</v>
      </c>
      <c r="F20" s="148">
        <f>JP!D22</f>
        <v>883931.78</v>
      </c>
      <c r="G20" s="133">
        <f>REPART!I20</f>
        <v>-35.578285993645338</v>
      </c>
      <c r="H20" s="135">
        <f t="shared" si="0"/>
        <v>2444488.21045881</v>
      </c>
      <c r="J20" s="147"/>
    </row>
    <row r="21" spans="2:10" x14ac:dyDescent="0.2">
      <c r="B21" s="51" t="s">
        <v>69</v>
      </c>
      <c r="C21" s="136">
        <f>NP!J21</f>
        <v>910568.8</v>
      </c>
      <c r="D21" s="136">
        <f>QS!C21</f>
        <v>40657.805292480298</v>
      </c>
      <c r="E21" s="136">
        <f>VERM!D23</f>
        <v>173236.29363</v>
      </c>
      <c r="F21" s="149">
        <f>JP!D23</f>
        <v>310792.33689999999</v>
      </c>
      <c r="G21" s="136">
        <f>REPART!I21</f>
        <v>-5424.2914530967182</v>
      </c>
      <c r="H21" s="138">
        <f t="shared" si="0"/>
        <v>1429830.9443693836</v>
      </c>
      <c r="J21" s="147"/>
    </row>
    <row r="22" spans="2:10" x14ac:dyDescent="0.2">
      <c r="B22" s="48" t="s">
        <v>70</v>
      </c>
      <c r="C22" s="133">
        <f>NP!J22</f>
        <v>277451.40000000002</v>
      </c>
      <c r="D22" s="133">
        <f>QS!C22</f>
        <v>8004.0721900191002</v>
      </c>
      <c r="E22" s="133">
        <f>VERM!D24</f>
        <v>60351.866430000002</v>
      </c>
      <c r="F22" s="148">
        <f>JP!D24</f>
        <v>86264.076499999996</v>
      </c>
      <c r="G22" s="133">
        <f>REPART!I22</f>
        <v>1064.5980693976448</v>
      </c>
      <c r="H22" s="135">
        <f t="shared" si="0"/>
        <v>433136.01318941673</v>
      </c>
      <c r="J22" s="147"/>
    </row>
    <row r="23" spans="2:10" x14ac:dyDescent="0.2">
      <c r="B23" s="51" t="s">
        <v>71</v>
      </c>
      <c r="C23" s="136">
        <f>NP!J23</f>
        <v>7470497.7000000002</v>
      </c>
      <c r="D23" s="136">
        <f>QS!C23</f>
        <v>473925.72502798901</v>
      </c>
      <c r="E23" s="136">
        <f>VERM!D25</f>
        <v>1268200.42533</v>
      </c>
      <c r="F23" s="149">
        <f>JP!D25</f>
        <v>3099847.3259999999</v>
      </c>
      <c r="G23" s="136">
        <f>REPART!I23</f>
        <v>33449.663394112067</v>
      </c>
      <c r="H23" s="138">
        <f t="shared" si="0"/>
        <v>12345920.8397521</v>
      </c>
      <c r="J23" s="147"/>
    </row>
    <row r="24" spans="2:10" x14ac:dyDescent="0.2">
      <c r="B24" s="48" t="s">
        <v>72</v>
      </c>
      <c r="C24" s="133">
        <f>NP!J24</f>
        <v>3268764.8</v>
      </c>
      <c r="D24" s="133">
        <f>QS!C24</f>
        <v>364775.90614212502</v>
      </c>
      <c r="E24" s="133">
        <f>VERM!D26</f>
        <v>748100.3015399999</v>
      </c>
      <c r="F24" s="148">
        <f>JP!D26</f>
        <v>802650.48759999999</v>
      </c>
      <c r="G24" s="133">
        <f>REPART!I24</f>
        <v>48974.148094714219</v>
      </c>
      <c r="H24" s="135">
        <f t="shared" si="0"/>
        <v>5233265.6433768384</v>
      </c>
      <c r="J24" s="147"/>
    </row>
    <row r="25" spans="2:10" x14ac:dyDescent="0.2">
      <c r="B25" s="51" t="s">
        <v>73</v>
      </c>
      <c r="C25" s="136">
        <f>NP!J25</f>
        <v>11600601</v>
      </c>
      <c r="D25" s="136">
        <f>QS!C25</f>
        <v>554818.35824492795</v>
      </c>
      <c r="E25" s="136">
        <f>VERM!D27</f>
        <v>1450535.9331601786</v>
      </c>
      <c r="F25" s="149">
        <f>JP!D27</f>
        <v>3900478.6678999998</v>
      </c>
      <c r="G25" s="136">
        <f>REPART!I25</f>
        <v>85887.881290511548</v>
      </c>
      <c r="H25" s="138">
        <f t="shared" si="0"/>
        <v>17592321.840595618</v>
      </c>
      <c r="J25" s="147"/>
    </row>
    <row r="26" spans="2:10" x14ac:dyDescent="0.2">
      <c r="B26" s="48" t="s">
        <v>74</v>
      </c>
      <c r="C26" s="133">
        <f>NP!J26</f>
        <v>4138551.2</v>
      </c>
      <c r="D26" s="133">
        <f>QS!C26</f>
        <v>264053.15663671202</v>
      </c>
      <c r="E26" s="133">
        <f>VERM!D28</f>
        <v>637457.64899999998</v>
      </c>
      <c r="F26" s="148">
        <f>JP!D28</f>
        <v>1256539.1940000001</v>
      </c>
      <c r="G26" s="133">
        <f>REPART!I26</f>
        <v>-24525.410156818383</v>
      </c>
      <c r="H26" s="135">
        <f t="shared" si="0"/>
        <v>6272075.7894798946</v>
      </c>
      <c r="J26" s="147"/>
    </row>
    <row r="27" spans="2:10" x14ac:dyDescent="0.2">
      <c r="B27" s="51" t="s">
        <v>75</v>
      </c>
      <c r="C27" s="136">
        <f>NP!J27</f>
        <v>6188314.0999999996</v>
      </c>
      <c r="D27" s="136">
        <f>QS!C27</f>
        <v>852223.47884246905</v>
      </c>
      <c r="E27" s="136">
        <f>VERM!D29</f>
        <v>742110.04427999991</v>
      </c>
      <c r="F27" s="149">
        <f>JP!D29</f>
        <v>2304411.4054</v>
      </c>
      <c r="G27" s="136">
        <f>REPART!I27</f>
        <v>32819.121788053693</v>
      </c>
      <c r="H27" s="138">
        <f t="shared" si="0"/>
        <v>10119878.150310522</v>
      </c>
      <c r="J27" s="147"/>
    </row>
    <row r="28" spans="2:10" x14ac:dyDescent="0.2">
      <c r="B28" s="48" t="s">
        <v>76</v>
      </c>
      <c r="C28" s="133">
        <f>NP!J28</f>
        <v>15287259.899999999</v>
      </c>
      <c r="D28" s="133">
        <f>QS!C28</f>
        <v>1208976.7271907399</v>
      </c>
      <c r="E28" s="133">
        <f>VERM!D30</f>
        <v>1728822.77868</v>
      </c>
      <c r="F28" s="148">
        <f>JP!D30</f>
        <v>5816945.9879999999</v>
      </c>
      <c r="G28" s="133">
        <f>REPART!I28</f>
        <v>-3810.2931969727729</v>
      </c>
      <c r="H28" s="135">
        <f t="shared" si="0"/>
        <v>24038195.100673769</v>
      </c>
      <c r="J28" s="147"/>
    </row>
    <row r="29" spans="2:10" x14ac:dyDescent="0.2">
      <c r="B29" s="51" t="s">
        <v>77</v>
      </c>
      <c r="C29" s="136">
        <f>NP!J29</f>
        <v>4599922.8</v>
      </c>
      <c r="D29" s="136">
        <f>QS!C29</f>
        <v>391669.25324800599</v>
      </c>
      <c r="E29" s="136">
        <f>VERM!D31</f>
        <v>595439.48479499994</v>
      </c>
      <c r="F29" s="149">
        <f>JP!D31</f>
        <v>1170608.3782000002</v>
      </c>
      <c r="G29" s="136">
        <f>REPART!I29</f>
        <v>33260.553248577489</v>
      </c>
      <c r="H29" s="138">
        <f t="shared" si="0"/>
        <v>6790900.4694915833</v>
      </c>
      <c r="J29" s="147"/>
    </row>
    <row r="30" spans="2:10" x14ac:dyDescent="0.2">
      <c r="B30" s="48" t="s">
        <v>78</v>
      </c>
      <c r="C30" s="133">
        <f>NP!J30</f>
        <v>2693122.2</v>
      </c>
      <c r="D30" s="133">
        <f>QS!C30</f>
        <v>227834.05050549499</v>
      </c>
      <c r="E30" s="133">
        <f>VERM!D32</f>
        <v>236837.272845</v>
      </c>
      <c r="F30" s="148">
        <f>JP!D32</f>
        <v>1928500.6825000001</v>
      </c>
      <c r="G30" s="133">
        <f>REPART!I30</f>
        <v>7304.2193821681203</v>
      </c>
      <c r="H30" s="135">
        <f t="shared" si="0"/>
        <v>5093598.4252326628</v>
      </c>
      <c r="J30" s="147"/>
    </row>
    <row r="31" spans="2:10" x14ac:dyDescent="0.2">
      <c r="B31" s="51" t="s">
        <v>79</v>
      </c>
      <c r="C31" s="136">
        <f>NP!J31</f>
        <v>11897753.5</v>
      </c>
      <c r="D31" s="136">
        <f>QS!C31</f>
        <v>2376943.6797043099</v>
      </c>
      <c r="E31" s="136">
        <f>VERM!D33</f>
        <v>1272263.55675</v>
      </c>
      <c r="F31" s="149">
        <f>JP!D33</f>
        <v>5483704.8569999998</v>
      </c>
      <c r="G31" s="136">
        <f>REPART!I31</f>
        <v>34321.535019182869</v>
      </c>
      <c r="H31" s="138">
        <f t="shared" si="0"/>
        <v>21064987.12847349</v>
      </c>
      <c r="J31" s="147"/>
    </row>
    <row r="32" spans="2:10" x14ac:dyDescent="0.2">
      <c r="B32" s="48" t="s">
        <v>80</v>
      </c>
      <c r="C32" s="133">
        <f>NP!J32</f>
        <v>894268.79999999981</v>
      </c>
      <c r="D32" s="133">
        <f>QS!C32</f>
        <v>80419.523902464905</v>
      </c>
      <c r="E32" s="133">
        <f>VERM!D34</f>
        <v>85766.114999999991</v>
      </c>
      <c r="F32" s="148">
        <f>JP!D34</f>
        <v>384759.43840000004</v>
      </c>
      <c r="G32" s="133">
        <f>REPART!I32</f>
        <v>3030.2328751124564</v>
      </c>
      <c r="H32" s="135">
        <f t="shared" si="0"/>
        <v>1448244.1101775772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164431392.30000001</v>
      </c>
      <c r="D33" s="56">
        <f t="shared" si="1"/>
        <v>11658888.031966653</v>
      </c>
      <c r="E33" s="56">
        <f t="shared" si="1"/>
        <v>22124340.449540507</v>
      </c>
      <c r="F33" s="56">
        <f t="shared" si="1"/>
        <v>58427929.913000003</v>
      </c>
      <c r="G33" s="56">
        <f t="shared" si="1"/>
        <v>37237.268182824191</v>
      </c>
      <c r="H33" s="57">
        <f t="shared" si="1"/>
        <v>256679787.96268994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2011 pro Einwohner</v>
      </c>
      <c r="C1" s="82"/>
      <c r="D1" s="82"/>
      <c r="E1" s="142" t="str">
        <f>Info!A4</f>
        <v>Referenzjahr 2016</v>
      </c>
      <c r="F1" s="108"/>
      <c r="G1" s="109"/>
      <c r="I1" s="21" t="str">
        <f>Info!$C$28</f>
        <v>FA_2016_20150609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2011</v>
      </c>
      <c r="D5" s="144">
        <f>ASG_Total!D5</f>
        <v>2011</v>
      </c>
      <c r="E5" s="144">
        <f>ASG_Total!E5</f>
        <v>2011</v>
      </c>
      <c r="F5" s="144">
        <f>ASG_Total!F5</f>
        <v>2011</v>
      </c>
      <c r="G5" s="144">
        <f>ASG_Total!G5</f>
        <v>2011</v>
      </c>
      <c r="H5" s="144">
        <f>Info!$C$31</f>
        <v>2011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26133.556011301222</v>
      </c>
      <c r="D7" s="130">
        <f>ASG_Total!D7/ASG_pro_Einwohner!$I7*1000</f>
        <v>1354.5845663662355</v>
      </c>
      <c r="E7" s="130">
        <f>ASG_Total!E7/ASG_pro_Einwohner!$I7*1000</f>
        <v>3767.8169181235394</v>
      </c>
      <c r="F7" s="130">
        <f>ASG_Total!F7/ASG_pro_Einwohner!$I7*1000</f>
        <v>8327.2760625726041</v>
      </c>
      <c r="G7" s="130">
        <f>ASG_Total!G7/ASG_pro_Einwohner!$I7*1000</f>
        <v>-49.738866316326394</v>
      </c>
      <c r="H7" s="130">
        <f>ASG_Total!H7/ASG_pro_Einwohner!$I7*1000</f>
        <v>39533.494692047279</v>
      </c>
      <c r="I7" s="151">
        <v>1394540</v>
      </c>
      <c r="J7" s="147"/>
    </row>
    <row r="8" spans="1:10" x14ac:dyDescent="0.2">
      <c r="B8" s="48" t="s">
        <v>56</v>
      </c>
      <c r="C8" s="133">
        <f>ASG_Total!C8/ASG_pro_Einwohner!$I8*1000</f>
        <v>15733.401265519025</v>
      </c>
      <c r="D8" s="133">
        <f>ASG_Total!D8/ASG_pro_Einwohner!$I8*1000</f>
        <v>612.34416777604304</v>
      </c>
      <c r="E8" s="133">
        <f>ASG_Total!E8/ASG_pro_Einwohner!$I8*1000</f>
        <v>2172.7313361102342</v>
      </c>
      <c r="F8" s="133">
        <f>ASG_Total!F8/ASG_pro_Einwohner!$I8*1000</f>
        <v>4760.6802908925565</v>
      </c>
      <c r="G8" s="133">
        <f>ASG_Total!G8/ASG_pro_Einwohner!$I8*1000</f>
        <v>-32.375102316143625</v>
      </c>
      <c r="H8" s="133">
        <f>ASG_Total!H8/ASG_pro_Einwohner!$I8*1000</f>
        <v>23246.781957981715</v>
      </c>
      <c r="I8" s="152">
        <v>989712.5</v>
      </c>
      <c r="J8" s="147"/>
    </row>
    <row r="9" spans="1:10" x14ac:dyDescent="0.2">
      <c r="B9" s="51" t="s">
        <v>57</v>
      </c>
      <c r="C9" s="136">
        <f>ASG_Total!C9/ASG_pro_Einwohner!$I9*1000</f>
        <v>16951.294564203716</v>
      </c>
      <c r="D9" s="136">
        <f>ASG_Total!D9/ASG_pro_Einwohner!$I9*1000</f>
        <v>680.01702847645197</v>
      </c>
      <c r="E9" s="136">
        <f>ASG_Total!E9/ASG_pro_Einwohner!$I9*1000</f>
        <v>2463.3324053977344</v>
      </c>
      <c r="F9" s="136">
        <f>ASG_Total!F9/ASG_pro_Einwohner!$I9*1000</f>
        <v>5682.2187230803247</v>
      </c>
      <c r="G9" s="136">
        <f>ASG_Total!G9/ASG_pro_Einwohner!$I9*1000</f>
        <v>-35.151801614145157</v>
      </c>
      <c r="H9" s="136">
        <f>ASG_Total!H9/ASG_pro_Einwohner!$I9*1000</f>
        <v>25741.710919544086</v>
      </c>
      <c r="I9" s="153">
        <v>382271.5</v>
      </c>
      <c r="J9" s="147"/>
    </row>
    <row r="10" spans="1:10" x14ac:dyDescent="0.2">
      <c r="B10" s="48" t="s">
        <v>58</v>
      </c>
      <c r="C10" s="133">
        <f>ASG_Total!C10/ASG_pro_Einwohner!$I10*1000</f>
        <v>12645.619922535898</v>
      </c>
      <c r="D10" s="133">
        <f>ASG_Total!D10/ASG_pro_Einwohner!$I10*1000</f>
        <v>784.95931984702941</v>
      </c>
      <c r="E10" s="133">
        <f>ASG_Total!E10/ASG_pro_Einwohner!$I10*1000</f>
        <v>2329.1018113175887</v>
      </c>
      <c r="F10" s="133">
        <f>ASG_Total!F10/ASG_pro_Einwohner!$I10*1000</f>
        <v>4118.8523511892281</v>
      </c>
      <c r="G10" s="133">
        <f>ASG_Total!G10/ASG_pro_Einwohner!$I10*1000</f>
        <v>80.335263402662193</v>
      </c>
      <c r="H10" s="133">
        <f>ASG_Total!H10/ASG_pro_Einwohner!$I10*1000</f>
        <v>19958.868668292405</v>
      </c>
      <c r="I10" s="152">
        <v>35758.5</v>
      </c>
      <c r="J10" s="147"/>
    </row>
    <row r="11" spans="1:10" x14ac:dyDescent="0.2">
      <c r="B11" s="51" t="s">
        <v>59</v>
      </c>
      <c r="C11" s="136">
        <f>ASG_Total!C11/ASG_pro_Einwohner!$I11*1000</f>
        <v>41141.435236614088</v>
      </c>
      <c r="D11" s="136">
        <f>ASG_Total!D11/ASG_pro_Einwohner!$I11*1000</f>
        <v>859.45281194123856</v>
      </c>
      <c r="E11" s="136">
        <f>ASG_Total!E11/ASG_pro_Einwohner!$I11*1000</f>
        <v>8611.9948312496199</v>
      </c>
      <c r="F11" s="136">
        <f>ASG_Total!F11/ASG_pro_Einwohner!$I11*1000</f>
        <v>7548.5217789986064</v>
      </c>
      <c r="G11" s="136">
        <f>ASG_Total!G11/ASG_pro_Einwohner!$I11*1000</f>
        <v>21.75591966770261</v>
      </c>
      <c r="H11" s="136">
        <f>ASG_Total!H11/ASG_pro_Einwohner!$I11*1000</f>
        <v>58183.160578471245</v>
      </c>
      <c r="I11" s="153">
        <v>148533</v>
      </c>
      <c r="J11" s="147"/>
    </row>
    <row r="12" spans="1:10" x14ac:dyDescent="0.2">
      <c r="B12" s="48" t="s">
        <v>60</v>
      </c>
      <c r="C12" s="133">
        <f>ASG_Total!C12/ASG_pro_Einwohner!$I12*1000</f>
        <v>17747.984952839317</v>
      </c>
      <c r="D12" s="133">
        <f>ASG_Total!D12/ASG_pro_Einwohner!$I12*1000</f>
        <v>839.84300519759086</v>
      </c>
      <c r="E12" s="133">
        <f>ASG_Total!E12/ASG_pro_Einwohner!$I12*1000</f>
        <v>3287.9312330926891</v>
      </c>
      <c r="F12" s="133">
        <f>ASG_Total!F12/ASG_pro_Einwohner!$I12*1000</f>
        <v>6619.7929964318319</v>
      </c>
      <c r="G12" s="133">
        <f>ASG_Total!G12/ASG_pro_Einwohner!$I12*1000</f>
        <v>77.707770977258861</v>
      </c>
      <c r="H12" s="133">
        <f>ASG_Total!H12/ASG_pro_Einwohner!$I12*1000</f>
        <v>28573.259958538692</v>
      </c>
      <c r="I12" s="152">
        <v>36153</v>
      </c>
      <c r="J12" s="147"/>
    </row>
    <row r="13" spans="1:10" x14ac:dyDescent="0.2">
      <c r="B13" s="51" t="s">
        <v>61</v>
      </c>
      <c r="C13" s="136">
        <f>ASG_Total!C13/ASG_pro_Einwohner!$I13*1000</f>
        <v>28883.452212848646</v>
      </c>
      <c r="D13" s="136">
        <f>ASG_Total!D13/ASG_pro_Einwohner!$I13*1000</f>
        <v>680.71185730449326</v>
      </c>
      <c r="E13" s="136">
        <f>ASG_Total!E13/ASG_pro_Einwohner!$I13*1000</f>
        <v>8689.4816028820733</v>
      </c>
      <c r="F13" s="136">
        <f>ASG_Total!F13/ASG_pro_Einwohner!$I13*1000</f>
        <v>8411.2453238712478</v>
      </c>
      <c r="G13" s="136">
        <f>ASG_Total!G13/ASG_pro_Einwohner!$I13*1000</f>
        <v>92.877116811304745</v>
      </c>
      <c r="H13" s="136">
        <f>ASG_Total!H13/ASG_pro_Einwohner!$I13*1000</f>
        <v>46757.768113717771</v>
      </c>
      <c r="I13" s="153">
        <v>41428.5</v>
      </c>
      <c r="J13" s="147"/>
    </row>
    <row r="14" spans="1:10" x14ac:dyDescent="0.2">
      <c r="B14" s="48" t="s">
        <v>62</v>
      </c>
      <c r="C14" s="133">
        <f>ASG_Total!C14/ASG_pro_Einwohner!$I14*1000</f>
        <v>14216.911820552417</v>
      </c>
      <c r="D14" s="133">
        <f>ASG_Total!D14/ASG_pro_Einwohner!$I14*1000</f>
        <v>1104.6907728290541</v>
      </c>
      <c r="E14" s="133">
        <f>ASG_Total!E14/ASG_pro_Einwohner!$I14*1000</f>
        <v>2378.5430637484492</v>
      </c>
      <c r="F14" s="133">
        <f>ASG_Total!F14/ASG_pro_Einwohner!$I14*1000</f>
        <v>4199.9258538190843</v>
      </c>
      <c r="G14" s="133">
        <f>ASG_Total!G14/ASG_pro_Einwohner!$I14*1000</f>
        <v>134.17198926679768</v>
      </c>
      <c r="H14" s="133">
        <f>ASG_Total!H14/ASG_pro_Einwohner!$I14*1000</f>
        <v>22034.243500215805</v>
      </c>
      <c r="I14" s="152">
        <v>39499</v>
      </c>
      <c r="J14" s="147"/>
    </row>
    <row r="15" spans="1:10" x14ac:dyDescent="0.2">
      <c r="B15" s="51" t="s">
        <v>63</v>
      </c>
      <c r="C15" s="136">
        <f>ASG_Total!C15/ASG_pro_Einwohner!$I15*1000</f>
        <v>58234.783965330433</v>
      </c>
      <c r="D15" s="136">
        <f>ASG_Total!D15/ASG_pro_Einwohner!$I15*1000</f>
        <v>2173.1398399056902</v>
      </c>
      <c r="E15" s="136">
        <f>ASG_Total!E15/ASG_pro_Einwohner!$I15*1000</f>
        <v>6752.695553415665</v>
      </c>
      <c r="F15" s="136">
        <f>ASG_Total!F15/ASG_pro_Einwohner!$I15*1000</f>
        <v>29444.11343271939</v>
      </c>
      <c r="G15" s="136">
        <f>ASG_Total!G15/ASG_pro_Einwohner!$I15*1000</f>
        <v>44.522533802782299</v>
      </c>
      <c r="H15" s="136">
        <f>ASG_Total!H15/ASG_pro_Einwohner!$I15*1000</f>
        <v>96649.255325174003</v>
      </c>
      <c r="I15" s="153">
        <v>115375</v>
      </c>
      <c r="J15" s="147"/>
    </row>
    <row r="16" spans="1:10" x14ac:dyDescent="0.2">
      <c r="B16" s="48" t="s">
        <v>64</v>
      </c>
      <c r="C16" s="133">
        <f>ASG_Total!C16/ASG_pro_Einwohner!$I16*1000</f>
        <v>16108.644620613944</v>
      </c>
      <c r="D16" s="133">
        <f>ASG_Total!D16/ASG_pro_Einwohner!$I16*1000</f>
        <v>772.2850754688402</v>
      </c>
      <c r="E16" s="133">
        <f>ASG_Total!E16/ASG_pro_Einwohner!$I16*1000</f>
        <v>1346.6802158027449</v>
      </c>
      <c r="F16" s="133">
        <f>ASG_Total!F16/ASG_pro_Einwohner!$I16*1000</f>
        <v>6837.7394818408166</v>
      </c>
      <c r="G16" s="133">
        <f>ASG_Total!G16/ASG_pro_Einwohner!$I16*1000</f>
        <v>-161.69956113321686</v>
      </c>
      <c r="H16" s="133">
        <f>ASG_Total!H16/ASG_pro_Einwohner!$I16*1000</f>
        <v>24903.649832593124</v>
      </c>
      <c r="I16" s="152">
        <v>283754.5</v>
      </c>
      <c r="J16" s="147"/>
    </row>
    <row r="17" spans="2:10" x14ac:dyDescent="0.2">
      <c r="B17" s="51" t="s">
        <v>65</v>
      </c>
      <c r="C17" s="136">
        <f>ASG_Total!C17/ASG_pro_Einwohner!$I17*1000</f>
        <v>17296.844249178037</v>
      </c>
      <c r="D17" s="136">
        <f>ASG_Total!D17/ASG_pro_Einwohner!$I17*1000</f>
        <v>606.85404459485392</v>
      </c>
      <c r="E17" s="136">
        <f>ASG_Total!E17/ASG_pro_Einwohner!$I17*1000</f>
        <v>1202.9272987285053</v>
      </c>
      <c r="F17" s="136">
        <f>ASG_Total!F17/ASG_pro_Einwohner!$I17*1000</f>
        <v>4616.9238364029598</v>
      </c>
      <c r="G17" s="136">
        <f>ASG_Total!G17/ASG_pro_Einwohner!$I17*1000</f>
        <v>65.613482509165806</v>
      </c>
      <c r="H17" s="136">
        <f>ASG_Total!H17/ASG_pro_Einwohner!$I17*1000</f>
        <v>23789.162911413521</v>
      </c>
      <c r="I17" s="153">
        <v>257767.5</v>
      </c>
      <c r="J17" s="147"/>
    </row>
    <row r="18" spans="2:10" x14ac:dyDescent="0.2">
      <c r="B18" s="48" t="s">
        <v>66</v>
      </c>
      <c r="C18" s="133">
        <f>ASG_Total!C18/ASG_pro_Einwohner!$I18*1000</f>
        <v>23677.344313409412</v>
      </c>
      <c r="D18" s="133">
        <f>ASG_Total!D18/ASG_pro_Einwohner!$I18*1000</f>
        <v>3493.0610727598523</v>
      </c>
      <c r="E18" s="133">
        <f>ASG_Total!E18/ASG_pro_Einwohner!$I18*1000</f>
        <v>3585.962549261867</v>
      </c>
      <c r="F18" s="133">
        <f>ASG_Total!F18/ASG_pro_Einwohner!$I18*1000</f>
        <v>14059.561222054894</v>
      </c>
      <c r="G18" s="133">
        <f>ASG_Total!G18/ASG_pro_Einwohner!$I18*1000</f>
        <v>-245.04077424432964</v>
      </c>
      <c r="H18" s="133">
        <f>ASG_Total!H18/ASG_pro_Einwohner!$I18*1000</f>
        <v>44570.888383241705</v>
      </c>
      <c r="I18" s="152">
        <v>188584</v>
      </c>
      <c r="J18" s="147"/>
    </row>
    <row r="19" spans="2:10" x14ac:dyDescent="0.2">
      <c r="B19" s="51" t="s">
        <v>67</v>
      </c>
      <c r="C19" s="136">
        <f>ASG_Total!C19/ASG_pro_Einwohner!$I19*1000</f>
        <v>22774.778024618099</v>
      </c>
      <c r="D19" s="136">
        <f>ASG_Total!D19/ASG_pro_Einwohner!$I19*1000</f>
        <v>1301.1482519582532</v>
      </c>
      <c r="E19" s="136">
        <f>ASG_Total!E19/ASG_pro_Einwohner!$I19*1000</f>
        <v>1917.7718810740209</v>
      </c>
      <c r="F19" s="136">
        <f>ASG_Total!F19/ASG_pro_Einwohner!$I19*1000</f>
        <v>4706.8674229870257</v>
      </c>
      <c r="G19" s="136">
        <f>ASG_Total!G19/ASG_pro_Einwohner!$I19*1000</f>
        <v>-152.88148174067086</v>
      </c>
      <c r="H19" s="136">
        <f>ASG_Total!H19/ASG_pro_Einwohner!$I19*1000</f>
        <v>30547.684098896731</v>
      </c>
      <c r="I19" s="153">
        <v>276382</v>
      </c>
      <c r="J19" s="147"/>
    </row>
    <row r="20" spans="2:10" x14ac:dyDescent="0.2">
      <c r="B20" s="48" t="s">
        <v>68</v>
      </c>
      <c r="C20" s="133">
        <f>ASG_Total!C20/ASG_pro_Einwohner!$I20*1000</f>
        <v>15965.328947368418</v>
      </c>
      <c r="D20" s="133">
        <f>ASG_Total!D20/ASG_pro_Einwohner!$I20*1000</f>
        <v>2025.311516186842</v>
      </c>
      <c r="E20" s="133">
        <f>ASG_Total!E20/ASG_pro_Einwohner!$I20*1000</f>
        <v>2140.8353974458209</v>
      </c>
      <c r="F20" s="133">
        <f>ASG_Total!F20/ASG_pro_Einwohner!$I20*1000</f>
        <v>11402.628740970073</v>
      </c>
      <c r="G20" s="133">
        <f>ASG_Total!G20/ASG_pro_Einwohner!$I20*1000</f>
        <v>-0.45895621766828354</v>
      </c>
      <c r="H20" s="133">
        <f>ASG_Total!H20/ASG_pro_Einwohner!$I20*1000</f>
        <v>31533.645645753484</v>
      </c>
      <c r="I20" s="152">
        <v>77520</v>
      </c>
      <c r="J20" s="147"/>
    </row>
    <row r="21" spans="2:10" x14ac:dyDescent="0.2">
      <c r="B21" s="51" t="s">
        <v>69</v>
      </c>
      <c r="C21" s="136">
        <f>ASG_Total!C21/ASG_pro_Einwohner!$I21*1000</f>
        <v>17058.239040839264</v>
      </c>
      <c r="D21" s="136">
        <f>ASG_Total!D21/ASG_pro_Einwohner!$I21*1000</f>
        <v>761.66739026752145</v>
      </c>
      <c r="E21" s="136">
        <f>ASG_Total!E21/ASG_pro_Einwohner!$I21*1000</f>
        <v>3245.3408323342073</v>
      </c>
      <c r="F21" s="136">
        <f>ASG_Total!F21/ASG_pro_Einwohner!$I21*1000</f>
        <v>5822.2618377669542</v>
      </c>
      <c r="G21" s="136">
        <f>ASG_Total!G21/ASG_pro_Einwohner!$I21*1000</f>
        <v>-101.61655026408239</v>
      </c>
      <c r="H21" s="136">
        <f>ASG_Total!H21/ASG_pro_Einwohner!$I21*1000</f>
        <v>26785.892550943867</v>
      </c>
      <c r="I21" s="153">
        <v>53380</v>
      </c>
      <c r="J21" s="147"/>
    </row>
    <row r="22" spans="2:10" x14ac:dyDescent="0.2">
      <c r="B22" s="48" t="s">
        <v>70</v>
      </c>
      <c r="C22" s="133">
        <f>ASG_Total!C22/ASG_pro_Einwohner!$I22*1000</f>
        <v>17603.108841163597</v>
      </c>
      <c r="D22" s="133">
        <f>ASG_Total!D22/ASG_pro_Einwohner!$I22*1000</f>
        <v>507.82426736155185</v>
      </c>
      <c r="E22" s="133">
        <f>ASG_Total!E22/ASG_pro_Einwohner!$I22*1000</f>
        <v>3829.0687072930878</v>
      </c>
      <c r="F22" s="133">
        <f>ASG_Total!F22/ASG_pro_Einwohner!$I22*1000</f>
        <v>5473.0879992386508</v>
      </c>
      <c r="G22" s="133">
        <f>ASG_Total!G22/ASG_pro_Einwohner!$I22*1000</f>
        <v>67.544210220958973</v>
      </c>
      <c r="H22" s="133">
        <f>ASG_Total!H22/ASG_pro_Einwohner!$I22*1000</f>
        <v>27480.634025277843</v>
      </c>
      <c r="I22" s="152">
        <v>15761.5</v>
      </c>
      <c r="J22" s="147"/>
    </row>
    <row r="23" spans="2:10" x14ac:dyDescent="0.2">
      <c r="B23" s="51" t="s">
        <v>71</v>
      </c>
      <c r="C23" s="136">
        <f>ASG_Total!C23/ASG_pro_Einwohner!$I23*1000</f>
        <v>15436.98575221879</v>
      </c>
      <c r="D23" s="136">
        <f>ASG_Total!D23/ASG_pro_Einwohner!$I23*1000</f>
        <v>979.31690212112994</v>
      </c>
      <c r="E23" s="136">
        <f>ASG_Total!E23/ASG_pro_Einwohner!$I23*1000</f>
        <v>2620.6007528490395</v>
      </c>
      <c r="F23" s="136">
        <f>ASG_Total!F23/ASG_pro_Einwohner!$I23*1000</f>
        <v>6405.5034787729755</v>
      </c>
      <c r="G23" s="136">
        <f>ASG_Total!G23/ASG_pro_Einwohner!$I23*1000</f>
        <v>69.120157446996117</v>
      </c>
      <c r="H23" s="136">
        <f>ASG_Total!H23/ASG_pro_Einwohner!$I23*1000</f>
        <v>25511.527043408929</v>
      </c>
      <c r="I23" s="153">
        <v>483935</v>
      </c>
      <c r="J23" s="147"/>
    </row>
    <row r="24" spans="2:10" x14ac:dyDescent="0.2">
      <c r="B24" s="48" t="s">
        <v>72</v>
      </c>
      <c r="C24" s="133">
        <f>ASG_Total!C24/ASG_pro_Einwohner!$I24*1000</f>
        <v>16222.761641252155</v>
      </c>
      <c r="D24" s="133">
        <f>ASG_Total!D24/ASG_pro_Einwohner!$I24*1000</f>
        <v>1810.3696472182589</v>
      </c>
      <c r="E24" s="133">
        <f>ASG_Total!E24/ASG_pro_Einwohner!$I24*1000</f>
        <v>3712.7947766790326</v>
      </c>
      <c r="F24" s="133">
        <f>ASG_Total!F24/ASG_pro_Einwohner!$I24*1000</f>
        <v>3983.5253798528479</v>
      </c>
      <c r="G24" s="133">
        <f>ASG_Total!G24/ASG_pro_Einwohner!$I24*1000</f>
        <v>243.05692814727209</v>
      </c>
      <c r="H24" s="133">
        <f>ASG_Total!H24/ASG_pro_Einwohner!$I24*1000</f>
        <v>25972.508373149562</v>
      </c>
      <c r="I24" s="152">
        <v>201492.5</v>
      </c>
      <c r="J24" s="147"/>
    </row>
    <row r="25" spans="2:10" x14ac:dyDescent="0.2">
      <c r="B25" s="51" t="s">
        <v>73</v>
      </c>
      <c r="C25" s="136">
        <f>ASG_Total!C25/ASG_pro_Einwohner!$I25*1000</f>
        <v>18745.265045931599</v>
      </c>
      <c r="D25" s="136">
        <f>ASG_Total!D25/ASG_pro_Einwohner!$I25*1000</f>
        <v>896.52399713168336</v>
      </c>
      <c r="E25" s="136">
        <f>ASG_Total!E25/ASG_pro_Einwohner!$I25*1000</f>
        <v>2343.9027448435882</v>
      </c>
      <c r="F25" s="136">
        <f>ASG_Total!F25/ASG_pro_Einwohner!$I25*1000</f>
        <v>6302.7343527966968</v>
      </c>
      <c r="G25" s="136">
        <f>ASG_Total!G25/ASG_pro_Einwohner!$I25*1000</f>
        <v>138.78514561652011</v>
      </c>
      <c r="H25" s="136">
        <f>ASG_Total!H25/ASG_pro_Einwohner!$I25*1000</f>
        <v>28427.211286320089</v>
      </c>
      <c r="I25" s="153">
        <v>618855</v>
      </c>
      <c r="J25" s="147"/>
    </row>
    <row r="26" spans="2:10" x14ac:dyDescent="0.2">
      <c r="B26" s="48" t="s">
        <v>74</v>
      </c>
      <c r="C26" s="133">
        <f>ASG_Total!C26/ASG_pro_Einwohner!$I26*1000</f>
        <v>16394.814414264521</v>
      </c>
      <c r="D26" s="133">
        <f>ASG_Total!D26/ASG_pro_Einwohner!$I26*1000</f>
        <v>1046.0429965345393</v>
      </c>
      <c r="E26" s="133">
        <f>ASG_Total!E26/ASG_pro_Einwohner!$I26*1000</f>
        <v>2525.2798255361377</v>
      </c>
      <c r="F26" s="133">
        <f>ASG_Total!F26/ASG_pro_Einwohner!$I26*1000</f>
        <v>4977.7629644595245</v>
      </c>
      <c r="G26" s="133">
        <f>ASG_Total!G26/ASG_pro_Einwohner!$I26*1000</f>
        <v>-97.157079500370926</v>
      </c>
      <c r="H26" s="133">
        <f>ASG_Total!H26/ASG_pro_Einwohner!$I26*1000</f>
        <v>24846.743121294356</v>
      </c>
      <c r="I26" s="152">
        <v>252430.5</v>
      </c>
      <c r="J26" s="147"/>
    </row>
    <row r="27" spans="2:10" x14ac:dyDescent="0.2">
      <c r="B27" s="51" t="s">
        <v>75</v>
      </c>
      <c r="C27" s="136">
        <f>ASG_Total!C27/ASG_pro_Einwohner!$I27*1000</f>
        <v>18328.169837948462</v>
      </c>
      <c r="D27" s="136">
        <f>ASG_Total!D27/ASG_pro_Einwohner!$I27*1000</f>
        <v>2524.0633244702381</v>
      </c>
      <c r="E27" s="136">
        <f>ASG_Total!E27/ASG_pro_Einwohner!$I27*1000</f>
        <v>2197.9360953916826</v>
      </c>
      <c r="F27" s="136">
        <f>ASG_Total!F27/ASG_pro_Einwohner!$I27*1000</f>
        <v>6825.0646189204763</v>
      </c>
      <c r="G27" s="136">
        <f>ASG_Total!G27/ASG_pro_Einwohner!$I27*1000</f>
        <v>97.201665646506683</v>
      </c>
      <c r="H27" s="136">
        <f>ASG_Total!H27/ASG_pro_Einwohner!$I27*1000</f>
        <v>29972.435542377367</v>
      </c>
      <c r="I27" s="153">
        <v>337639.5</v>
      </c>
      <c r="J27" s="147"/>
    </row>
    <row r="28" spans="2:10" x14ac:dyDescent="0.2">
      <c r="B28" s="48" t="s">
        <v>76</v>
      </c>
      <c r="C28" s="133">
        <f>ASG_Total!C28/ASG_pro_Einwohner!$I28*1000</f>
        <v>21008.058976027416</v>
      </c>
      <c r="D28" s="133">
        <f>ASG_Total!D28/ASG_pro_Einwohner!$I28*1000</f>
        <v>1661.4000515205262</v>
      </c>
      <c r="E28" s="133">
        <f>ASG_Total!E28/ASG_pro_Einwohner!$I28*1000</f>
        <v>2375.7829153940816</v>
      </c>
      <c r="F28" s="133">
        <f>ASG_Total!F28/ASG_pro_Einwohner!$I28*1000</f>
        <v>7993.763772948616</v>
      </c>
      <c r="G28" s="133">
        <f>ASG_Total!G28/ASG_pro_Einwohner!$I28*1000</f>
        <v>-5.2361812856965999</v>
      </c>
      <c r="H28" s="133">
        <f>ASG_Total!H28/ASG_pro_Einwohner!$I28*1000</f>
        <v>33033.769534604951</v>
      </c>
      <c r="I28" s="152">
        <v>727685.5</v>
      </c>
      <c r="J28" s="147"/>
    </row>
    <row r="29" spans="2:10" x14ac:dyDescent="0.2">
      <c r="B29" s="51" t="s">
        <v>77</v>
      </c>
      <c r="C29" s="136">
        <f>ASG_Total!C29/ASG_pro_Einwohner!$I29*1000</f>
        <v>14258.396864339926</v>
      </c>
      <c r="D29" s="136">
        <f>ASG_Total!D29/ASG_pro_Einwohner!$I29*1000</f>
        <v>1214.0585603675192</v>
      </c>
      <c r="E29" s="136">
        <f>ASG_Total!E29/ASG_pro_Einwohner!$I29*1000</f>
        <v>1845.6858630117028</v>
      </c>
      <c r="F29" s="136">
        <f>ASG_Total!F29/ASG_pro_Einwohner!$I29*1000</f>
        <v>3628.5389026739599</v>
      </c>
      <c r="G29" s="136">
        <f>ASG_Total!G29/ASG_pro_Einwohner!$I29*1000</f>
        <v>103.097853760878</v>
      </c>
      <c r="H29" s="136">
        <f>ASG_Total!H29/ASG_pro_Einwohner!$I29*1000</f>
        <v>21049.778044153984</v>
      </c>
      <c r="I29" s="153">
        <v>322611.5</v>
      </c>
      <c r="J29" s="147"/>
    </row>
    <row r="30" spans="2:10" x14ac:dyDescent="0.2">
      <c r="B30" s="48" t="s">
        <v>78</v>
      </c>
      <c r="C30" s="133">
        <f>ASG_Total!C30/ASG_pro_Einwohner!$I30*1000</f>
        <v>15505.159707988854</v>
      </c>
      <c r="D30" s="133">
        <f>ASG_Total!D30/ASG_pro_Einwohner!$I30*1000</f>
        <v>1311.7129776011272</v>
      </c>
      <c r="E30" s="133">
        <f>ASG_Total!E30/ASG_pro_Einwohner!$I30*1000</f>
        <v>1363.5473875883747</v>
      </c>
      <c r="F30" s="133">
        <f>ASG_Total!F30/ASG_pro_Einwohner!$I30*1000</f>
        <v>11102.990825714483</v>
      </c>
      <c r="G30" s="133">
        <f>ASG_Total!G30/ASG_pro_Einwohner!$I30*1000</f>
        <v>42.052710442439029</v>
      </c>
      <c r="H30" s="133">
        <f>ASG_Total!H30/ASG_pro_Einwohner!$I30*1000</f>
        <v>29325.463609335278</v>
      </c>
      <c r="I30" s="152">
        <v>173692</v>
      </c>
      <c r="J30" s="147"/>
    </row>
    <row r="31" spans="2:10" x14ac:dyDescent="0.2">
      <c r="B31" s="51" t="s">
        <v>79</v>
      </c>
      <c r="C31" s="136">
        <f>ASG_Total!C31/ASG_pro_Einwohner!$I31*1000</f>
        <v>25706.94704773428</v>
      </c>
      <c r="D31" s="136">
        <f>ASG_Total!D31/ASG_pro_Einwohner!$I31*1000</f>
        <v>5135.7565366945428</v>
      </c>
      <c r="E31" s="136">
        <f>ASG_Total!E31/ASG_pro_Einwohner!$I31*1000</f>
        <v>2748.9233059110134</v>
      </c>
      <c r="F31" s="136">
        <f>ASG_Total!F31/ASG_pro_Einwohner!$I31*1000</f>
        <v>11848.397294859258</v>
      </c>
      <c r="G31" s="136">
        <f>ASG_Total!G31/ASG_pro_Einwohner!$I31*1000</f>
        <v>74.157014879749511</v>
      </c>
      <c r="H31" s="136">
        <f>ASG_Total!H31/ASG_pro_Einwohner!$I31*1000</f>
        <v>45514.181200078841</v>
      </c>
      <c r="I31" s="153">
        <v>462822.5</v>
      </c>
      <c r="J31" s="147"/>
    </row>
    <row r="32" spans="2:10" x14ac:dyDescent="0.2">
      <c r="B32" s="48" t="s">
        <v>80</v>
      </c>
      <c r="C32" s="133">
        <f>ASG_Total!C32/ASG_pro_Einwohner!$I32*1000</f>
        <v>12667.504302682179</v>
      </c>
      <c r="D32" s="133">
        <f>ASG_Total!D32/ASG_pro_Einwohner!$I32*1000</f>
        <v>1139.1593501351347</v>
      </c>
      <c r="E32" s="133">
        <f>ASG_Total!E32/ASG_pro_Einwohner!$I32*1000</f>
        <v>1214.8949295634991</v>
      </c>
      <c r="F32" s="133">
        <f>ASG_Total!F32/ASG_pro_Einwohner!$I32*1000</f>
        <v>5450.197794476986</v>
      </c>
      <c r="G32" s="133">
        <f>ASG_Total!G32/ASG_pro_Einwohner!$I32*1000</f>
        <v>42.923881481290685</v>
      </c>
      <c r="H32" s="133">
        <f>ASG_Total!H32/ASG_pro_Einwohner!$I32*1000</f>
        <v>20514.680258339089</v>
      </c>
      <c r="I32" s="152">
        <v>70595.5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20584.337396002597</v>
      </c>
      <c r="D33" s="56">
        <f>ASG_Total!D33/ASG_pro_Einwohner!$I33*1000</f>
        <v>1459.5174410149311</v>
      </c>
      <c r="E33" s="56">
        <f>ASG_Total!E33/ASG_pro_Einwohner!$I33*1000</f>
        <v>2769.6346914491796</v>
      </c>
      <c r="F33" s="56">
        <f>ASG_Total!F33/ASG_pro_Einwohner!$I33*1000</f>
        <v>7314.2981145893064</v>
      </c>
      <c r="G33" s="56">
        <f>ASG_Total!G33/ASG_pro_Einwohner!$I33*1000</f>
        <v>4.6615459570044981</v>
      </c>
      <c r="H33" s="56">
        <f>ASG_Total!H33/ASG_pro_Einwohner!$I33*1000</f>
        <v>32132.449189013008</v>
      </c>
      <c r="I33" s="57">
        <f>SUM(I7:I32)</f>
        <v>7988180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2011 in Prozent</v>
      </c>
      <c r="B1" s="109"/>
      <c r="C1" s="109"/>
      <c r="D1" s="109"/>
    </row>
    <row r="2" spans="1:10" ht="21.75" customHeight="1" x14ac:dyDescent="0.25">
      <c r="A2" s="154" t="str">
        <f>Info!A4</f>
        <v>Referenzjahr 2016</v>
      </c>
      <c r="B2" s="155"/>
      <c r="C2" s="64"/>
      <c r="D2" s="60"/>
      <c r="E2" s="60"/>
      <c r="H2" s="21" t="str">
        <f>Info!C28</f>
        <v>FA_2016_20150609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0.66104846573450937</v>
      </c>
      <c r="C6" s="159">
        <f>ASG_Total!D7/ASG_Total!$H7</f>
        <v>3.4264225232755081E-2</v>
      </c>
      <c r="D6" s="159">
        <f>ASG_Total!E7/ASG_Total!$H7</f>
        <v>9.5306952938857922E-2</v>
      </c>
      <c r="E6" s="159">
        <f>JP!B9/ASG_Total!$H7</f>
        <v>0.20019580915744742</v>
      </c>
      <c r="F6" s="159">
        <f>JP!C9/ASG_Total!$H7</f>
        <v>1.0442691876658073E-2</v>
      </c>
      <c r="G6" s="159">
        <f>ASG_Total!G7/ASG_Total!$H7</f>
        <v>-1.2581449402279145E-3</v>
      </c>
      <c r="H6" s="160">
        <f t="shared" ref="H6:H32" si="0">SUM(B6:G6)</f>
        <v>0.99999999999999989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0.67679910681646016</v>
      </c>
      <c r="C7" s="162">
        <f>ASG_Total!D8/ASG_Total!$H8</f>
        <v>2.6341029432927446E-2</v>
      </c>
      <c r="D7" s="162">
        <f>ASG_Total!E8/ASG_Total!$H8</f>
        <v>9.346374651069643E-2</v>
      </c>
      <c r="E7" s="162">
        <f>JP!B10/ASG_Total!$H8</f>
        <v>0.20013908265155661</v>
      </c>
      <c r="F7" s="162">
        <f>JP!C10/ASG_Total!$H8</f>
        <v>4.6497048673967934E-3</v>
      </c>
      <c r="G7" s="162">
        <f>ASG_Total!G8/ASG_Total!$H8</f>
        <v>-1.3926702790373845E-3</v>
      </c>
      <c r="H7" s="163">
        <f t="shared" si="0"/>
        <v>1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0.65851468137394276</v>
      </c>
      <c r="C8" s="165">
        <f>ASG_Total!D9/ASG_Total!$H9</f>
        <v>2.641693206026011E-2</v>
      </c>
      <c r="D8" s="165">
        <f>ASG_Total!E9/ASG_Total!$H9</f>
        <v>9.5694198924729537E-2</v>
      </c>
      <c r="E8" s="165">
        <f>JP!B11/ASG_Total!$H9</f>
        <v>0.20688783433849403</v>
      </c>
      <c r="F8" s="165">
        <f>JP!C11/ASG_Total!$H9</f>
        <v>1.3851911393254007E-2</v>
      </c>
      <c r="G8" s="165">
        <f>ASG_Total!G9/ASG_Total!$H9</f>
        <v>-1.3655580906806227E-3</v>
      </c>
      <c r="H8" s="166">
        <f t="shared" si="0"/>
        <v>0.99999999999999978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0.63358400381807822</v>
      </c>
      <c r="C9" s="162">
        <f>ASG_Total!D10/ASG_Total!$H10</f>
        <v>3.9328848387787253E-2</v>
      </c>
      <c r="D9" s="162">
        <f>ASG_Total!E10/ASG_Total!$H10</f>
        <v>0.11669508177172933</v>
      </c>
      <c r="E9" s="162">
        <f>JP!B12/ASG_Total!$H10</f>
        <v>0.20478809408741855</v>
      </c>
      <c r="F9" s="162">
        <f>JP!C12/ASG_Total!$H10</f>
        <v>1.5789310001621515E-3</v>
      </c>
      <c r="G9" s="162">
        <f>ASG_Total!G10/ASG_Total!$H10</f>
        <v>4.0250409348244545E-3</v>
      </c>
      <c r="H9" s="163">
        <f t="shared" si="0"/>
        <v>0.99999999999999989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0.70710210355669667</v>
      </c>
      <c r="C10" s="165">
        <f>ASG_Total!D11/ASG_Total!$H11</f>
        <v>1.4771504390554725E-2</v>
      </c>
      <c r="D10" s="165">
        <f>ASG_Total!E11/ASG_Total!$H11</f>
        <v>0.14801524608885211</v>
      </c>
      <c r="E10" s="165">
        <f>JP!B13/ASG_Total!$H11</f>
        <v>0.11730800677775589</v>
      </c>
      <c r="F10" s="165">
        <f>JP!C13/ASG_Total!$H11</f>
        <v>1.2429217944128452E-2</v>
      </c>
      <c r="G10" s="165">
        <f>ASG_Total!G11/ASG_Total!$H11</f>
        <v>3.739212420122923E-4</v>
      </c>
      <c r="H10" s="166">
        <f t="shared" si="0"/>
        <v>1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0.62113965919858571</v>
      </c>
      <c r="C11" s="162">
        <f>ASG_Total!D12/ASG_Total!$H12</f>
        <v>2.9392621157552458E-2</v>
      </c>
      <c r="D11" s="162">
        <f>ASG_Total!E12/ASG_Total!$H12</f>
        <v>0.1150702173242973</v>
      </c>
      <c r="E11" s="162">
        <f>JP!B14/ASG_Total!$H12</f>
        <v>0.22616403611531588</v>
      </c>
      <c r="F11" s="162">
        <f>JP!C14/ASG_Total!$H12</f>
        <v>5.5138685423080907E-3</v>
      </c>
      <c r="G11" s="162">
        <f>ASG_Total!G12/ASG_Total!$H12</f>
        <v>2.7195976619404628E-3</v>
      </c>
      <c r="H11" s="163">
        <f t="shared" si="0"/>
        <v>0.99999999999999989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0.61772521183223095</v>
      </c>
      <c r="C12" s="165">
        <f>ASG_Total!D13/ASG_Total!$H13</f>
        <v>1.4558262397147788E-2</v>
      </c>
      <c r="D12" s="165">
        <f>ASG_Total!E13/ASG_Total!$H13</f>
        <v>0.18584038446293502</v>
      </c>
      <c r="E12" s="165">
        <f>JP!B15/ASG_Total!$H13</f>
        <v>0.17296374693736749</v>
      </c>
      <c r="F12" s="165">
        <f>JP!C15/ASG_Total!$H13</f>
        <v>6.9260481318620956E-3</v>
      </c>
      <c r="G12" s="165">
        <f>ASG_Total!G13/ASG_Total!$H13</f>
        <v>1.9863462384565036E-3</v>
      </c>
      <c r="H12" s="166">
        <f t="shared" si="0"/>
        <v>0.99999999999999989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0.64521896657868816</v>
      </c>
      <c r="C13" s="162">
        <f>ASG_Total!D14/ASG_Total!$H14</f>
        <v>5.0135180398557119E-2</v>
      </c>
      <c r="D13" s="162">
        <f>ASG_Total!E14/ASG_Total!$H14</f>
        <v>0.10794757095813858</v>
      </c>
      <c r="E13" s="162">
        <f>JP!B16/ASG_Total!$H14</f>
        <v>0.18306285327237182</v>
      </c>
      <c r="F13" s="162">
        <f>JP!C16/ASG_Total!$H14</f>
        <v>7.5461800614910098E-3</v>
      </c>
      <c r="G13" s="162">
        <f>ASG_Total!G14/ASG_Total!$H14</f>
        <v>6.089248730753275E-3</v>
      </c>
      <c r="H13" s="163">
        <f t="shared" si="0"/>
        <v>0.99999999999999989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0.6025373270533847</v>
      </c>
      <c r="C14" s="165">
        <f>ASG_Total!D15/ASG_Total!$H15</f>
        <v>2.2484806867825478E-2</v>
      </c>
      <c r="D14" s="165">
        <f>ASG_Total!E15/ASG_Total!$H15</f>
        <v>6.9868055689579725E-2</v>
      </c>
      <c r="E14" s="165">
        <f>JP!B17/ASG_Total!$H15</f>
        <v>0.19430400936149669</v>
      </c>
      <c r="F14" s="165">
        <f>JP!C17/ASG_Total!$H15</f>
        <v>0.1103451401188114</v>
      </c>
      <c r="G14" s="165">
        <f>ASG_Total!G15/ASG_Total!$H15</f>
        <v>4.6066090890185704E-4</v>
      </c>
      <c r="H14" s="166">
        <f t="shared" si="0"/>
        <v>0.99999999999999989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0.6468387055270689</v>
      </c>
      <c r="C15" s="162">
        <f>ASG_Total!D16/ASG_Total!$H16</f>
        <v>3.1010919309429792E-2</v>
      </c>
      <c r="D15" s="162">
        <f>ASG_Total!E16/ASG_Total!$H16</f>
        <v>5.4075616419897277E-2</v>
      </c>
      <c r="E15" s="162">
        <f>JP!B18/ASG_Total!$H16</f>
        <v>0.2173590128853618</v>
      </c>
      <c r="F15" s="162">
        <f>JP!C18/ASG_Total!$H16</f>
        <v>5.7208752394239698E-2</v>
      </c>
      <c r="G15" s="162">
        <f>ASG_Total!G16/ASG_Total!$H16</f>
        <v>-6.4930065359973662E-3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0.72708923443789564</v>
      </c>
      <c r="C16" s="165">
        <f>ASG_Total!D17/ASG_Total!$H17</f>
        <v>2.5509684676786108E-2</v>
      </c>
      <c r="D16" s="165">
        <f>ASG_Total!E17/ASG_Total!$H17</f>
        <v>5.0566188613192731E-2</v>
      </c>
      <c r="E16" s="165">
        <f>JP!B19/ASG_Total!$H17</f>
        <v>0.19146779405261552</v>
      </c>
      <c r="F16" s="165">
        <f>JP!C19/ASG_Total!$H17</f>
        <v>2.6089733223248002E-3</v>
      </c>
      <c r="G16" s="165">
        <f>ASG_Total!G17/ASG_Total!$H17</f>
        <v>2.7581248971852595E-3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0.53122890685553181</v>
      </c>
      <c r="C17" s="162">
        <f>ASG_Total!D18/ASG_Total!$H18</f>
        <v>7.8370909790373727E-2</v>
      </c>
      <c r="D17" s="162">
        <f>ASG_Total!E18/ASG_Total!$H18</f>
        <v>8.0455263050358231E-2</v>
      </c>
      <c r="E17" s="162">
        <f>JP!B20/ASG_Total!$H18</f>
        <v>0.16350866425716373</v>
      </c>
      <c r="F17" s="162">
        <f>JP!C20/ASG_Total!$H18</f>
        <v>0.15193403235601791</v>
      </c>
      <c r="G17" s="162">
        <f>ASG_Total!G18/ASG_Total!$H18</f>
        <v>-5.497776309445584E-3</v>
      </c>
      <c r="H17" s="163">
        <f t="shared" si="0"/>
        <v>0.99999999999999989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0.74554843342250754</v>
      </c>
      <c r="C18" s="165">
        <f>ASG_Total!D19/ASG_Total!$H19</f>
        <v>4.2594006398188659E-2</v>
      </c>
      <c r="D18" s="165">
        <f>ASG_Total!E19/ASG_Total!$H19</f>
        <v>6.2779616119681025E-2</v>
      </c>
      <c r="E18" s="165">
        <f>JP!B21/ASG_Total!$H19</f>
        <v>0.13569301956662383</v>
      </c>
      <c r="F18" s="165">
        <f>JP!C21/ASG_Total!$H19</f>
        <v>1.8389607703867682E-2</v>
      </c>
      <c r="G18" s="165">
        <f>ASG_Total!G19/ASG_Total!$H19</f>
        <v>-5.0046832108687541E-3</v>
      </c>
      <c r="H18" s="166">
        <f t="shared" si="0"/>
        <v>1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0.50629505787950047</v>
      </c>
      <c r="C19" s="162">
        <f>ASG_Total!D20/ASG_Total!$H20</f>
        <v>6.4227001817012658E-2</v>
      </c>
      <c r="D19" s="162">
        <f>ASG_Total!E20/ASG_Total!$H20</f>
        <v>6.7890513564330582E-2</v>
      </c>
      <c r="E19" s="162">
        <f>JP!B22/ASG_Total!$H20</f>
        <v>0.3002533605438174</v>
      </c>
      <c r="F19" s="162">
        <f>JP!C22/ASG_Total!$H20</f>
        <v>6.1348620688112317E-2</v>
      </c>
      <c r="G19" s="162">
        <f>ASG_Total!G20/ASG_Total!$H20</f>
        <v>-1.4554492773343174E-5</v>
      </c>
      <c r="H19" s="163">
        <f t="shared" si="0"/>
        <v>1.0000000000000002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0.63683668589338005</v>
      </c>
      <c r="C20" s="165">
        <f>ASG_Total!D21/ASG_Total!$H21</f>
        <v>2.8435393325755811E-2</v>
      </c>
      <c r="D20" s="165">
        <f>ASG_Total!E21/ASG_Total!$H21</f>
        <v>0.12115858473492794</v>
      </c>
      <c r="E20" s="165">
        <f>JP!B23/ASG_Total!$H21</f>
        <v>0.21569018436373102</v>
      </c>
      <c r="F20" s="165">
        <f>JP!C23/ASG_Total!$H21</f>
        <v>1.6728109777026136E-3</v>
      </c>
      <c r="G20" s="165">
        <f>ASG_Total!G21/ASG_Total!$H21</f>
        <v>-3.7936592954973861E-3</v>
      </c>
      <c r="H20" s="166">
        <f t="shared" si="0"/>
        <v>1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0.64056414509838155</v>
      </c>
      <c r="C21" s="162">
        <f>ASG_Total!D22/ASG_Total!$H22</f>
        <v>1.8479350472570384E-2</v>
      </c>
      <c r="D21" s="162">
        <f>ASG_Total!E22/ASG_Total!$H22</f>
        <v>0.13933698559396224</v>
      </c>
      <c r="E21" s="162">
        <f>JP!B24/ASG_Total!$H22</f>
        <v>0.17078168923268702</v>
      </c>
      <c r="F21" s="162">
        <f>JP!C24/ASG_Total!$H22</f>
        <v>2.8379945619124412E-2</v>
      </c>
      <c r="G21" s="162">
        <f>ASG_Total!G22/ASG_Total!$H22</f>
        <v>2.4578839832745114E-3</v>
      </c>
      <c r="H21" s="163">
        <f t="shared" si="0"/>
        <v>1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0.60509846101929188</v>
      </c>
      <c r="C22" s="165">
        <f>ASG_Total!D23/ASG_Total!$H23</f>
        <v>3.8387231797405982E-2</v>
      </c>
      <c r="D22" s="165">
        <f>ASG_Total!E23/ASG_Total!$H23</f>
        <v>0.10272222232679282</v>
      </c>
      <c r="E22" s="165">
        <f>JP!B25/ASG_Total!$H23</f>
        <v>0.23455086401300343</v>
      </c>
      <c r="F22" s="165">
        <f>JP!C25/ASG_Total!$H23</f>
        <v>1.6531851179769776E-2</v>
      </c>
      <c r="G22" s="165">
        <f>ASG_Total!G23/ASG_Total!$H23</f>
        <v>2.709369663736133E-3</v>
      </c>
      <c r="H22" s="166">
        <f t="shared" si="0"/>
        <v>1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0.62461281783715894</v>
      </c>
      <c r="C23" s="162">
        <f>ASG_Total!D24/ASG_Total!$H24</f>
        <v>6.970330401702067E-2</v>
      </c>
      <c r="D23" s="162">
        <f>ASG_Total!E24/ASG_Total!$H24</f>
        <v>0.14295095118796181</v>
      </c>
      <c r="E23" s="162">
        <f>JP!B26/ASG_Total!$H24</f>
        <v>0.14774820402601962</v>
      </c>
      <c r="F23" s="162">
        <f>JP!C26/ASG_Total!$H24</f>
        <v>5.6264844184367203E-3</v>
      </c>
      <c r="G23" s="162">
        <f>ASG_Total!G24/ASG_Total!$H24</f>
        <v>9.3582385134023047E-3</v>
      </c>
      <c r="H23" s="163">
        <f t="shared" si="0"/>
        <v>1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0.65941273159468539</v>
      </c>
      <c r="C24" s="165">
        <f>ASG_Total!D25/ASG_Total!$H25</f>
        <v>3.1537528887440117E-2</v>
      </c>
      <c r="D24" s="165">
        <f>ASG_Total!E25/ASG_Total!$H25</f>
        <v>8.245278515840683E-2</v>
      </c>
      <c r="E24" s="165">
        <f>JP!B27/ASG_Total!$H25</f>
        <v>0.22045941036903463</v>
      </c>
      <c r="F24" s="165">
        <f>JP!C27/ASG_Total!$H25</f>
        <v>1.2554208648590894E-3</v>
      </c>
      <c r="G24" s="165">
        <f>ASG_Total!G25/ASG_Total!$H25</f>
        <v>4.88212312557395E-3</v>
      </c>
      <c r="H24" s="166">
        <f t="shared" si="0"/>
        <v>0.99999999999999989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0.65983756238111169</v>
      </c>
      <c r="C25" s="162">
        <f>ASG_Total!D26/ASG_Total!$H26</f>
        <v>4.2099803238922331E-2</v>
      </c>
      <c r="D25" s="162">
        <f>ASG_Total!E26/ASG_Total!$H26</f>
        <v>0.10163423887020034</v>
      </c>
      <c r="E25" s="162">
        <f>JP!B28/ASG_Total!$H26</f>
        <v>0.19832864616949278</v>
      </c>
      <c r="F25" s="162">
        <f>JP!C28/ASG_Total!$H26</f>
        <v>2.0100034539036419E-3</v>
      </c>
      <c r="G25" s="162">
        <f>ASG_Total!G26/ASG_Total!$H26</f>
        <v>-3.9102541136308766E-3</v>
      </c>
      <c r="H25" s="163">
        <f t="shared" si="0"/>
        <v>1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0.61150085090798401</v>
      </c>
      <c r="C26" s="165">
        <f>ASG_Total!D27/ASG_Total!$H27</f>
        <v>8.4212820172772443E-2</v>
      </c>
      <c r="D26" s="165">
        <f>ASG_Total!E27/ASG_Total!$H27</f>
        <v>7.3331914995165115E-2</v>
      </c>
      <c r="E26" s="165">
        <f>JP!B29/ASG_Total!$H27</f>
        <v>0.22040744630226192</v>
      </c>
      <c r="F26" s="165">
        <f>JP!C29/ASG_Total!$H27</f>
        <v>7.3039323499890134E-3</v>
      </c>
      <c r="G26" s="165">
        <f>ASG_Total!G27/ASG_Total!$H27</f>
        <v>3.2430352718275227E-3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0.63595706066848212</v>
      </c>
      <c r="C27" s="162">
        <f>ASG_Total!D28/ASG_Total!$H28</f>
        <v>5.0293989300255471E-2</v>
      </c>
      <c r="D27" s="162">
        <f>ASG_Total!E28/ASG_Total!$H28</f>
        <v>7.1919824738902405E-2</v>
      </c>
      <c r="E27" s="162">
        <f>JP!B30/ASG_Total!$H28</f>
        <v>0.1525855449894902</v>
      </c>
      <c r="F27" s="162">
        <f>JP!C30/ASG_Total!$H28</f>
        <v>8.9402090256758229E-2</v>
      </c>
      <c r="G27" s="162">
        <f>ASG_Total!G28/ASG_Total!$H28</f>
        <v>-1.5850995388859182E-4</v>
      </c>
      <c r="H27" s="163">
        <f t="shared" si="0"/>
        <v>0.99999999999999978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0.67736566316431135</v>
      </c>
      <c r="C28" s="165">
        <f>ASG_Total!D29/ASG_Total!$H29</f>
        <v>5.7675599135578147E-2</v>
      </c>
      <c r="D28" s="165">
        <f>ASG_Total!E29/ASG_Total!$H29</f>
        <v>8.7681963160855886E-2</v>
      </c>
      <c r="E28" s="165">
        <f>JP!B31/ASG_Total!$H29</f>
        <v>0.17053954850360298</v>
      </c>
      <c r="F28" s="165">
        <f>JP!C31/ASG_Total!$H29</f>
        <v>1.8394141183658357E-3</v>
      </c>
      <c r="G28" s="165">
        <f>ASG_Total!G29/ASG_Total!$H29</f>
        <v>4.8978119172857822E-3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0.52872684007808979</v>
      </c>
      <c r="C29" s="162">
        <f>ASG_Total!D30/ASG_Total!$H30</f>
        <v>4.4729488170259145E-2</v>
      </c>
      <c r="D29" s="162">
        <f>ASG_Total!E30/ASG_Total!$H30</f>
        <v>4.6497044539623646E-2</v>
      </c>
      <c r="E29" s="162">
        <f>JP!B32/ASG_Total!$H30</f>
        <v>0.1659028312506596</v>
      </c>
      <c r="F29" s="162">
        <f>JP!C32/ASG_Total!$H30</f>
        <v>0.21270979611049928</v>
      </c>
      <c r="G29" s="162">
        <f>ASG_Total!G30/ASG_Total!$H30</f>
        <v>1.4339998508685894E-3</v>
      </c>
      <c r="H29" s="163">
        <f t="shared" si="0"/>
        <v>1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0.56481180963637223</v>
      </c>
      <c r="C30" s="165">
        <f>ASG_Total!D31/ASG_Total!$H31</f>
        <v>0.11283860109704985</v>
      </c>
      <c r="D30" s="165">
        <f>ASG_Total!E31/ASG_Total!$H31</f>
        <v>6.0397072592096888E-2</v>
      </c>
      <c r="E30" s="165">
        <f>JP!B33/ASG_Total!$H31</f>
        <v>0.20050635085795446</v>
      </c>
      <c r="F30" s="165">
        <f>JP!C33/ASG_Total!$H31</f>
        <v>5.9816849130508387E-2</v>
      </c>
      <c r="G30" s="165">
        <f>ASG_Total!G31/ASG_Total!$H31</f>
        <v>1.629316686018314E-3</v>
      </c>
      <c r="H30" s="166">
        <f t="shared" si="0"/>
        <v>1.0000000000000002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0.61748485197730141</v>
      </c>
      <c r="C31" s="162">
        <f>ASG_Total!D32/ASG_Total!$H32</f>
        <v>5.5528983917361982E-2</v>
      </c>
      <c r="D31" s="162">
        <f>ASG_Total!E32/ASG_Total!$H32</f>
        <v>5.9220758708615588E-2</v>
      </c>
      <c r="E31" s="162">
        <f>JP!B34/ASG_Total!$H32</f>
        <v>0.25730496494427896</v>
      </c>
      <c r="F31" s="162">
        <f>JP!C34/ASG_Total!$H32</f>
        <v>8.3680909280646181E-3</v>
      </c>
      <c r="G31" s="162">
        <f>ASG_Total!G32/ASG_Total!$H32</f>
        <v>2.092349524377422E-3</v>
      </c>
      <c r="H31" s="163">
        <f t="shared" si="0"/>
        <v>0.99999999999999978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0.64060903900972976</v>
      </c>
      <c r="C32" s="169">
        <f>ASG_Total!D33/ASG_Total!$H33</f>
        <v>4.5421917029405318E-2</v>
      </c>
      <c r="D32" s="169">
        <f>ASG_Total!E33/ASG_Total!$H33</f>
        <v>8.6194322603836734E-2</v>
      </c>
      <c r="E32" s="169">
        <f>JP!B35/ASG_Total!$H33</f>
        <v>0.1923318313913206</v>
      </c>
      <c r="F32" s="169">
        <f>JP!C35/ASG_Total!$H33</f>
        <v>3.5297817116464826E-2</v>
      </c>
      <c r="G32" s="169">
        <f>ASG_Total!G33/ASG_Total!$H33</f>
        <v>1.4507284924295194E-4</v>
      </c>
      <c r="H32" s="170">
        <f t="shared" si="0"/>
        <v>1.0000000000000002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0.50629505787950047</v>
      </c>
      <c r="C34" s="174">
        <f t="shared" si="1"/>
        <v>1.4558262397147788E-2</v>
      </c>
      <c r="D34" s="174">
        <f t="shared" si="1"/>
        <v>4.6497044539623646E-2</v>
      </c>
      <c r="E34" s="174">
        <f t="shared" si="1"/>
        <v>0.11730800677775589</v>
      </c>
      <c r="F34" s="174">
        <f t="shared" si="1"/>
        <v>1.2554208648590894E-3</v>
      </c>
      <c r="G34" s="175">
        <f t="shared" si="1"/>
        <v>-6.4930065359973662E-3</v>
      </c>
    </row>
    <row r="35" spans="1:10" x14ac:dyDescent="0.2">
      <c r="A35" s="185"/>
      <c r="B35" s="176" t="str">
        <f>VLOOKUP(B34,B$6:$I$32,B$36,FALSE)</f>
        <v>Schaffhausen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Schwyz</v>
      </c>
      <c r="F35" s="176" t="str">
        <f>VLOOKUP(F34,F$6:$I$32,F$36,FALSE)</f>
        <v>Aargau</v>
      </c>
      <c r="G35" s="177" t="str">
        <f>VLOOKUP(G34,G$6:$I$32,G$36,FALSE)</f>
        <v>Fribourg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0.74554843342250754</v>
      </c>
      <c r="C37" s="174">
        <f t="shared" si="2"/>
        <v>0.11283860109704985</v>
      </c>
      <c r="D37" s="174">
        <f t="shared" si="2"/>
        <v>0.18584038446293502</v>
      </c>
      <c r="E37" s="174">
        <f t="shared" si="2"/>
        <v>0.3002533605438174</v>
      </c>
      <c r="F37" s="174">
        <f t="shared" si="2"/>
        <v>0.21270979611049928</v>
      </c>
      <c r="G37" s="175">
        <f t="shared" si="2"/>
        <v>9.3582385134023047E-3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Neuenburg</v>
      </c>
      <c r="G38" s="177" t="str">
        <f>VLOOKUP(G37,G$6:$I$32,G$36,FALSE)</f>
        <v>Graubünden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2015-02-10T14:06:51Z</cp:lastPrinted>
  <dcterms:created xsi:type="dcterms:W3CDTF">2010-11-03T16:06:04Z</dcterms:created>
  <dcterms:modified xsi:type="dcterms:W3CDTF">2015-06-09T11:36:02Z</dcterms:modified>
</cp:coreProperties>
</file>