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 iterateDelta="252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B37" i="5" l="1"/>
  <c r="C37"/>
  <c r="C36"/>
  <c r="F16" s="1"/>
  <c r="I16" s="1"/>
  <c r="D37"/>
  <c r="D36"/>
  <c r="G10" s="1"/>
  <c r="J10" s="1"/>
  <c r="F10"/>
  <c r="I10" s="1"/>
  <c r="F14"/>
  <c r="I14" s="1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B36"/>
  <c r="E34" l="1"/>
  <c r="H34" s="1"/>
  <c r="E33"/>
  <c r="H33" s="1"/>
  <c r="K33" s="1"/>
  <c r="D31" i="6" s="1"/>
  <c r="E32" i="5"/>
  <c r="H32" s="1"/>
  <c r="E31"/>
  <c r="H31" s="1"/>
  <c r="K31" s="1"/>
  <c r="D29" i="6" s="1"/>
  <c r="E30" i="5"/>
  <c r="H30" s="1"/>
  <c r="E29"/>
  <c r="H29" s="1"/>
  <c r="K29" s="1"/>
  <c r="D27" i="6" s="1"/>
  <c r="E28" i="5"/>
  <c r="H28" s="1"/>
  <c r="E27"/>
  <c r="H27" s="1"/>
  <c r="K27" s="1"/>
  <c r="D25" i="6" s="1"/>
  <c r="E26" i="5"/>
  <c r="H26" s="1"/>
  <c r="E25"/>
  <c r="H25" s="1"/>
  <c r="K25" s="1"/>
  <c r="D23" i="6" s="1"/>
  <c r="E24" i="5"/>
  <c r="H24" s="1"/>
  <c r="E23"/>
  <c r="H23" s="1"/>
  <c r="K23" s="1"/>
  <c r="D21" i="6" s="1"/>
  <c r="E22" i="5"/>
  <c r="H22" s="1"/>
  <c r="E21"/>
  <c r="H21" s="1"/>
  <c r="K21" s="1"/>
  <c r="D19" i="6" s="1"/>
  <c r="E20" i="5"/>
  <c r="H20" s="1"/>
  <c r="E19"/>
  <c r="H19" s="1"/>
  <c r="K19" s="1"/>
  <c r="D17" i="6" s="1"/>
  <c r="E18" i="5"/>
  <c r="H18" s="1"/>
  <c r="E17"/>
  <c r="H17" s="1"/>
  <c r="K17" s="1"/>
  <c r="D15" i="6" s="1"/>
  <c r="E16" i="5"/>
  <c r="H16" s="1"/>
  <c r="E15"/>
  <c r="H15" s="1"/>
  <c r="K15" s="1"/>
  <c r="D13" i="6" s="1"/>
  <c r="E14" i="5"/>
  <c r="H14" s="1"/>
  <c r="E13"/>
  <c r="H13" s="1"/>
  <c r="K13" s="1"/>
  <c r="D11" i="6" s="1"/>
  <c r="E12" i="5"/>
  <c r="H12" s="1"/>
  <c r="E11"/>
  <c r="H11" s="1"/>
  <c r="K11" s="1"/>
  <c r="D9" i="6" s="1"/>
  <c r="E10" i="5"/>
  <c r="H10" s="1"/>
  <c r="K10" s="1"/>
  <c r="D8" i="6" s="1"/>
  <c r="E9" i="5"/>
  <c r="F9"/>
  <c r="G32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2"/>
  <c r="I12" s="1"/>
  <c r="G9"/>
  <c r="G34"/>
  <c r="J34" s="1"/>
  <c r="G30"/>
  <c r="J30" s="1"/>
  <c r="G26"/>
  <c r="J26" s="1"/>
  <c r="G22"/>
  <c r="J22" s="1"/>
  <c r="G18"/>
  <c r="J18" s="1"/>
  <c r="G14"/>
  <c r="J14" s="1"/>
  <c r="F32"/>
  <c r="I32" s="1"/>
  <c r="F28"/>
  <c r="I28" s="1"/>
  <c r="F24"/>
  <c r="I24" s="1"/>
  <c r="F20"/>
  <c r="I20" s="1"/>
  <c r="E37" l="1"/>
  <c r="E36"/>
  <c r="H9"/>
  <c r="I9"/>
  <c r="F37"/>
  <c r="F36"/>
  <c r="K12"/>
  <c r="D10" i="6" s="1"/>
  <c r="K14" i="5"/>
  <c r="D12" i="6" s="1"/>
  <c r="K16" i="5"/>
  <c r="D14" i="6" s="1"/>
  <c r="K18" i="5"/>
  <c r="D16" i="6" s="1"/>
  <c r="K20" i="5"/>
  <c r="D18" i="6" s="1"/>
  <c r="K22" i="5"/>
  <c r="D20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G37" i="5"/>
  <c r="G36"/>
  <c r="J9"/>
  <c r="K9" l="1"/>
  <c r="H37"/>
  <c r="H36"/>
  <c r="J37"/>
  <c r="J36"/>
  <c r="I37"/>
  <c r="I36"/>
  <c r="D7" i="6" l="1"/>
  <c r="K37" i="5"/>
  <c r="K36"/>
  <c r="D36" i="6" l="1"/>
  <c r="D35"/>
  <c r="E7" s="1"/>
  <c r="E8" l="1"/>
  <c r="E9"/>
  <c r="E15"/>
  <c r="E19"/>
  <c r="E23"/>
  <c r="E27"/>
  <c r="E31"/>
  <c r="E21"/>
  <c r="E11"/>
  <c r="E13"/>
  <c r="E17"/>
  <c r="E25"/>
  <c r="E29"/>
  <c r="E30"/>
  <c r="E22"/>
  <c r="E14"/>
  <c r="E32"/>
  <c r="E24"/>
  <c r="E16"/>
  <c r="E26"/>
  <c r="E18"/>
  <c r="E10"/>
  <c r="E28"/>
  <c r="E20"/>
  <c r="E12"/>
  <c r="E35" l="1"/>
  <c r="E36"/>
  <c r="F7" s="1"/>
  <c r="F15" l="1"/>
  <c r="F17"/>
  <c r="F18"/>
  <c r="F27"/>
  <c r="F8"/>
  <c r="F23"/>
  <c r="F11"/>
  <c r="F29"/>
  <c r="F32"/>
  <c r="F12"/>
  <c r="F19"/>
  <c r="F21"/>
  <c r="F25"/>
  <c r="F14"/>
  <c r="F26"/>
  <c r="F20"/>
  <c r="F28"/>
  <c r="F31"/>
  <c r="F22"/>
  <c r="F9"/>
  <c r="F13"/>
  <c r="F30"/>
  <c r="F24"/>
  <c r="F10"/>
  <c r="F16"/>
  <c r="F34" l="1"/>
  <c r="G7" s="1"/>
  <c r="G17" l="1"/>
  <c r="G23"/>
  <c r="G12"/>
  <c r="G14"/>
  <c r="G27"/>
  <c r="G29"/>
  <c r="G21"/>
  <c r="G20"/>
  <c r="G31"/>
  <c r="G30"/>
  <c r="G18"/>
  <c r="G11"/>
  <c r="G19"/>
  <c r="G26"/>
  <c r="G22"/>
  <c r="G24"/>
  <c r="G10"/>
  <c r="G9"/>
  <c r="G15"/>
  <c r="G8"/>
  <c r="G32"/>
  <c r="G25"/>
  <c r="G28"/>
  <c r="G13"/>
  <c r="G16"/>
  <c r="G34" l="1"/>
</calcChain>
</file>

<file path=xl/sharedStrings.xml><?xml version="1.0" encoding="utf-8"?>
<sst xmlns="http://schemas.openxmlformats.org/spreadsheetml/2006/main" count="239" uniqueCount="101">
  <si>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</si>
  <si>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</si>
  <si>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</si>
  <si>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</si>
  <si>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</si>
  <si>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</si>
  <si>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Armutsindikator</t>
  </si>
  <si>
    <t>SLA_B</t>
  </si>
  <si>
    <t>Altersstruktur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</si>
  <si>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</si>
  <si>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</si>
  <si>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</si>
  <si>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</si>
  <si>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</si>
  <si>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</si>
  <si>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</si>
  <si>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</si>
  <si>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</si>
  <si>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</si>
  <si>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</si>
  <si>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FA_2014_20130902</t>
  </si>
  <si>
    <t>SWS</t>
  </si>
  <si>
    <t>LA_2014_20130902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</si>
  <si>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</si>
  <si>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</si>
  <si>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</si>
  <si>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</si>
  <si>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</si>
  <si>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</si>
  <si>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</si>
  <si>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</si>
  <si>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</si>
  <si>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</si>
  <si>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</si>
  <si>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</si>
  <si>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</si>
  <si>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</si>
  <si>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</si>
  <si>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</si>
  <si>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</si>
  <si>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</si>
  <si>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</si>
  <si>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</si>
  <si>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</si>
  <si>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</si>
  <si>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</si>
  <si>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</si>
  <si>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</si>
  <si>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</si>
  <si>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</si>
  <si>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</si>
  <si>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</si>
  <si>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</si>
  <si>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</si>
  <si>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</si>
  <si>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</si>
  <si>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</si>
  <si>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</si>
  <si>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</si>
  <si>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</si>
  <si>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</si>
  <si>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</si>
  <si>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</si>
  <si>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</si>
  <si>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</si>
  <si>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</si>
  <si>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</si>
  <si>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</si>
  <si>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</si>
  <si>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</si>
  <si>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</si>
  <si>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</si>
  <si>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</si>
  <si>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</si>
  <si>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</si>
  <si>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</si>
  <si>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</si>
  <si>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</si>
  <si>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</si>
  <si>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</si>
  <si>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</si>
  <si>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</si>
  <si>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</si>
  <si>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</si>
  <si>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</si>
  <si>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</si>
  <si>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</si>
  <si>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t>Alters-
struktur
(SLA B)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</si>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</sst>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2014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2014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2014)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FA_2014_20130902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2011</v>
      </c>
    </row>
    <row r="6" spans="1:3">
      <c r="A6" s="22" t="s">
        <v>27</v>
      </c>
      <c r="B6" s="23">
        <v>4.9661789560123501E-2</v>
      </c>
    </row>
    <row r="7" spans="1:3">
      <c r="A7" s="24" t="s">
        <v>28</v>
      </c>
      <c r="B7" s="25">
        <v>6.5415140511204603E-2</v>
      </c>
    </row>
    <row r="8" spans="1:3">
      <c r="A8" s="22" t="s">
        <v>29</v>
      </c>
      <c r="B8" s="23">
        <v>4.15505281600895E-2</v>
      </c>
    </row>
    <row r="9" spans="1:3">
      <c r="A9" s="24" t="s">
        <v>30</v>
      </c>
      <c r="B9" s="25">
        <v>2.3556532237220699E-2</v>
      </c>
    </row>
    <row r="10" spans="1:3">
      <c r="A10" s="22" t="s">
        <v>31</v>
      </c>
      <c r="B10" s="23">
        <v>2.6072331129632299E-2</v>
      </c>
    </row>
    <row r="11" spans="1:3">
      <c r="A11" s="24" t="s">
        <v>32</v>
      </c>
      <c r="B11" s="25">
        <v>2.5979102167487101E-2</v>
      </c>
    </row>
    <row r="12" spans="1:3">
      <c r="A12" s="22" t="s">
        <v>33</v>
      </c>
      <c r="B12" s="23">
        <v>1.9095478523533299E-2</v>
      </c>
    </row>
    <row r="13" spans="1:3">
      <c r="A13" s="24" t="s">
        <v>34</v>
      </c>
      <c r="B13" s="25">
        <v>3.91013019583525E-2</v>
      </c>
    </row>
    <row r="14" spans="1:3">
      <c r="A14" s="22" t="s">
        <v>35</v>
      </c>
      <c r="B14" s="23">
        <v>3.7787603755124702E-2</v>
      </c>
    </row>
    <row r="15" spans="1:3">
      <c r="A15" s="24" t="s">
        <v>36</v>
      </c>
      <c r="B15" s="25">
        <v>4.4089650710941897E-2</v>
      </c>
    </row>
    <row r="16" spans="1:3">
      <c r="A16" s="22" t="s">
        <v>37</v>
      </c>
      <c r="B16" s="23">
        <v>5.3954404975376999E-2</v>
      </c>
    </row>
    <row r="17" spans="1:2">
      <c r="A17" s="24" t="s">
        <v>38</v>
      </c>
      <c r="B17" s="25">
        <v>0.1169561167667616</v>
      </c>
    </row>
    <row r="18" spans="1:2">
      <c r="A18" s="22" t="s">
        <v>39</v>
      </c>
      <c r="B18" s="23">
        <v>3.92730598879414E-2</v>
      </c>
    </row>
    <row r="19" spans="1:2">
      <c r="A19" s="24" t="s">
        <v>40</v>
      </c>
      <c r="B19" s="25">
        <v>5.32255263843519E-2</v>
      </c>
    </row>
    <row r="20" spans="1:2">
      <c r="A20" s="22" t="s">
        <v>41</v>
      </c>
      <c r="B20" s="23">
        <v>3.4583884822508501E-2</v>
      </c>
    </row>
    <row r="21" spans="1:2">
      <c r="A21" s="24" t="s">
        <v>42</v>
      </c>
      <c r="B21" s="25">
        <v>1.9021186452052301E-2</v>
      </c>
    </row>
    <row r="22" spans="1:2">
      <c r="A22" s="22" t="s">
        <v>43</v>
      </c>
      <c r="B22" s="23">
        <v>4.1251381480695702E-2</v>
      </c>
    </row>
    <row r="23" spans="1:2">
      <c r="A23" s="24" t="s">
        <v>44</v>
      </c>
      <c r="B23" s="25">
        <v>2.6775887219937299E-2</v>
      </c>
    </row>
    <row r="24" spans="1:2">
      <c r="A24" s="22" t="s">
        <v>45</v>
      </c>
      <c r="B24" s="23">
        <v>3.4024193377322598E-2</v>
      </c>
    </row>
    <row r="25" spans="1:2">
      <c r="A25" s="24" t="s">
        <v>46</v>
      </c>
      <c r="B25" s="25">
        <v>3.1287504822286698E-2</v>
      </c>
    </row>
    <row r="26" spans="1:2">
      <c r="A26" s="22" t="s">
        <v>47</v>
      </c>
      <c r="B26" s="23">
        <v>8.7151625046939796E-2</v>
      </c>
    </row>
    <row r="27" spans="1:2">
      <c r="A27" s="24" t="s">
        <v>48</v>
      </c>
      <c r="B27" s="25">
        <v>7.7036811772646596E-2</v>
      </c>
    </row>
    <row r="28" spans="1:2">
      <c r="A28" s="22" t="s">
        <v>49</v>
      </c>
      <c r="B28" s="23">
        <v>2.8859193816534099E-2</v>
      </c>
    </row>
    <row r="29" spans="1:2">
      <c r="A29" s="24" t="s">
        <v>50</v>
      </c>
      <c r="B29" s="25">
        <v>9.1654628163140697E-2</v>
      </c>
    </row>
    <row r="30" spans="1:2">
      <c r="A30" s="22" t="s">
        <v>51</v>
      </c>
      <c r="B30" s="23">
        <v>0.1086447613235975</v>
      </c>
    </row>
    <row r="31" spans="1:2">
      <c r="A31" s="26" t="s">
        <v>52</v>
      </c>
      <c r="B31" s="27">
        <v>6.08675189555897E-2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2014)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FA_2014_20130902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2011</v>
      </c>
      <c r="C7" s="41">
        <v>2011</v>
      </c>
      <c r="D7" s="42"/>
    </row>
    <row r="8" spans="1:4">
      <c r="A8" s="43" t="s">
        <v>27</v>
      </c>
      <c r="B8" s="44">
        <v>1392396</v>
      </c>
      <c r="C8" s="44">
        <v>63558</v>
      </c>
      <c r="D8" s="45">
        <f t="shared" ref="D8:D34" si="0">C8/B8</f>
        <v>4.5646497117199418E-2</v>
      </c>
    </row>
    <row r="9" spans="1:4">
      <c r="A9" s="24" t="s">
        <v>28</v>
      </c>
      <c r="B9" s="46">
        <v>985046</v>
      </c>
      <c r="C9" s="46">
        <v>55660</v>
      </c>
      <c r="D9" s="47">
        <f t="shared" si="0"/>
        <v>5.6504975402163961E-2</v>
      </c>
    </row>
    <row r="10" spans="1:4">
      <c r="A10" s="22" t="s">
        <v>29</v>
      </c>
      <c r="B10" s="44">
        <v>381966</v>
      </c>
      <c r="C10" s="44">
        <v>17122</v>
      </c>
      <c r="D10" s="48">
        <f t="shared" si="0"/>
        <v>4.4825979275642337E-2</v>
      </c>
    </row>
    <row r="11" spans="1:4">
      <c r="A11" s="24" t="s">
        <v>30</v>
      </c>
      <c r="B11" s="46">
        <v>35382</v>
      </c>
      <c r="C11" s="46">
        <v>1925</v>
      </c>
      <c r="D11" s="47">
        <f t="shared" si="0"/>
        <v>5.4406195240517777E-2</v>
      </c>
    </row>
    <row r="12" spans="1:4">
      <c r="A12" s="22" t="s">
        <v>31</v>
      </c>
      <c r="B12" s="44">
        <v>147904</v>
      </c>
      <c r="C12" s="44">
        <v>5758</v>
      </c>
      <c r="D12" s="48">
        <f t="shared" si="0"/>
        <v>3.8930657723929035E-2</v>
      </c>
    </row>
    <row r="13" spans="1:4">
      <c r="A13" s="24" t="s">
        <v>32</v>
      </c>
      <c r="B13" s="46">
        <v>35885</v>
      </c>
      <c r="C13" s="46">
        <v>1574</v>
      </c>
      <c r="D13" s="47">
        <f t="shared" si="0"/>
        <v>4.3862338024244114E-2</v>
      </c>
    </row>
    <row r="14" spans="1:4">
      <c r="A14" s="22" t="s">
        <v>33</v>
      </c>
      <c r="B14" s="44">
        <v>41311</v>
      </c>
      <c r="C14" s="44">
        <v>1727</v>
      </c>
      <c r="D14" s="48">
        <f t="shared" si="0"/>
        <v>4.1804846166880495E-2</v>
      </c>
    </row>
    <row r="15" spans="1:4">
      <c r="A15" s="24" t="s">
        <v>34</v>
      </c>
      <c r="B15" s="46">
        <v>39217</v>
      </c>
      <c r="C15" s="46">
        <v>2071</v>
      </c>
      <c r="D15" s="47">
        <f t="shared" si="0"/>
        <v>5.2808730907514596E-2</v>
      </c>
    </row>
    <row r="16" spans="1:4">
      <c r="A16" s="22" t="s">
        <v>35</v>
      </c>
      <c r="B16" s="44">
        <v>115104</v>
      </c>
      <c r="C16" s="44">
        <v>4288</v>
      </c>
      <c r="D16" s="48">
        <f t="shared" si="0"/>
        <v>3.7253266611064775E-2</v>
      </c>
    </row>
    <row r="17" spans="1:4">
      <c r="A17" s="24" t="s">
        <v>36</v>
      </c>
      <c r="B17" s="46">
        <v>284668</v>
      </c>
      <c r="C17" s="46">
        <v>10387</v>
      </c>
      <c r="D17" s="47">
        <f t="shared" si="0"/>
        <v>3.6488119493585512E-2</v>
      </c>
    </row>
    <row r="18" spans="1:4">
      <c r="A18" s="22" t="s">
        <v>37</v>
      </c>
      <c r="B18" s="44">
        <v>256990</v>
      </c>
      <c r="C18" s="44">
        <v>13147</v>
      </c>
      <c r="D18" s="48">
        <f t="shared" si="0"/>
        <v>5.1157632592707884E-2</v>
      </c>
    </row>
    <row r="19" spans="1:4">
      <c r="A19" s="24" t="s">
        <v>38</v>
      </c>
      <c r="B19" s="46">
        <v>186255</v>
      </c>
      <c r="C19" s="46">
        <v>13431</v>
      </c>
      <c r="D19" s="47">
        <f t="shared" si="0"/>
        <v>7.211081581702504E-2</v>
      </c>
    </row>
    <row r="20" spans="1:4">
      <c r="A20" s="22" t="s">
        <v>39</v>
      </c>
      <c r="B20" s="44">
        <v>275360</v>
      </c>
      <c r="C20" s="44">
        <v>14592</v>
      </c>
      <c r="D20" s="48">
        <f t="shared" si="0"/>
        <v>5.2992446252178964E-2</v>
      </c>
    </row>
    <row r="21" spans="1:4">
      <c r="A21" s="24" t="s">
        <v>40</v>
      </c>
      <c r="B21" s="46">
        <v>77139</v>
      </c>
      <c r="C21" s="46">
        <v>4510</v>
      </c>
      <c r="D21" s="47">
        <f t="shared" si="0"/>
        <v>5.8465886257275827E-2</v>
      </c>
    </row>
    <row r="22" spans="1:4">
      <c r="A22" s="22" t="s">
        <v>41</v>
      </c>
      <c r="B22" s="44">
        <v>53313</v>
      </c>
      <c r="C22" s="44">
        <v>2889</v>
      </c>
      <c r="D22" s="48">
        <f t="shared" si="0"/>
        <v>5.4189409712452875E-2</v>
      </c>
    </row>
    <row r="23" spans="1:4">
      <c r="A23" s="24" t="s">
        <v>42</v>
      </c>
      <c r="B23" s="46">
        <v>15743</v>
      </c>
      <c r="C23" s="46">
        <v>788</v>
      </c>
      <c r="D23" s="47">
        <f t="shared" si="0"/>
        <v>5.0053992250524044E-2</v>
      </c>
    </row>
    <row r="24" spans="1:4">
      <c r="A24" s="22" t="s">
        <v>43</v>
      </c>
      <c r="B24" s="44">
        <v>483156</v>
      </c>
      <c r="C24" s="44">
        <v>21351</v>
      </c>
      <c r="D24" s="48">
        <f t="shared" si="0"/>
        <v>4.4190696172664731E-2</v>
      </c>
    </row>
    <row r="25" spans="1:4">
      <c r="A25" s="24" t="s">
        <v>44</v>
      </c>
      <c r="B25" s="46">
        <v>193388</v>
      </c>
      <c r="C25" s="46">
        <v>9720</v>
      </c>
      <c r="D25" s="47">
        <f t="shared" si="0"/>
        <v>5.026165015409436E-2</v>
      </c>
    </row>
    <row r="26" spans="1:4">
      <c r="A26" s="22" t="s">
        <v>45</v>
      </c>
      <c r="B26" s="44">
        <v>618298</v>
      </c>
      <c r="C26" s="44">
        <v>25163</v>
      </c>
      <c r="D26" s="48">
        <f t="shared" si="0"/>
        <v>4.0697204260728648E-2</v>
      </c>
    </row>
    <row r="27" spans="1:4">
      <c r="A27" s="24" t="s">
        <v>46</v>
      </c>
      <c r="B27" s="46">
        <v>251973</v>
      </c>
      <c r="C27" s="46">
        <v>10758</v>
      </c>
      <c r="D27" s="47">
        <f t="shared" si="0"/>
        <v>4.2695050660189783E-2</v>
      </c>
    </row>
    <row r="28" spans="1:4">
      <c r="A28" s="22" t="s">
        <v>47</v>
      </c>
      <c r="B28" s="44">
        <v>336943</v>
      </c>
      <c r="C28" s="44">
        <v>19542</v>
      </c>
      <c r="D28" s="48">
        <f t="shared" si="0"/>
        <v>5.7997940304443184E-2</v>
      </c>
    </row>
    <row r="29" spans="1:4">
      <c r="A29" s="24" t="s">
        <v>48</v>
      </c>
      <c r="B29" s="46">
        <v>725944</v>
      </c>
      <c r="C29" s="46">
        <v>33639</v>
      </c>
      <c r="D29" s="47">
        <f t="shared" si="0"/>
        <v>4.6338285046780468E-2</v>
      </c>
    </row>
    <row r="30" spans="1:4">
      <c r="A30" s="22" t="s">
        <v>49</v>
      </c>
      <c r="B30" s="44">
        <v>317022</v>
      </c>
      <c r="C30" s="44">
        <v>14099</v>
      </c>
      <c r="D30" s="48">
        <f t="shared" si="0"/>
        <v>4.4473254222104457E-2</v>
      </c>
    </row>
    <row r="31" spans="1:4">
      <c r="A31" s="24" t="s">
        <v>50</v>
      </c>
      <c r="B31" s="46">
        <v>173183</v>
      </c>
      <c r="C31" s="46">
        <v>9561</v>
      </c>
      <c r="D31" s="47">
        <f t="shared" si="0"/>
        <v>5.5207497271672165E-2</v>
      </c>
    </row>
    <row r="32" spans="1:4">
      <c r="A32" s="22" t="s">
        <v>51</v>
      </c>
      <c r="B32" s="44">
        <v>460534</v>
      </c>
      <c r="C32" s="44">
        <v>21209</v>
      </c>
      <c r="D32" s="48">
        <f t="shared" si="0"/>
        <v>4.6053060143225036E-2</v>
      </c>
    </row>
    <row r="33" spans="1:4">
      <c r="A33" s="24" t="s">
        <v>52</v>
      </c>
      <c r="B33" s="46">
        <v>70542</v>
      </c>
      <c r="C33" s="46">
        <v>3817</v>
      </c>
      <c r="D33" s="47">
        <f t="shared" si="0"/>
        <v>5.4109608460208104E-2</v>
      </c>
    </row>
    <row r="34" spans="1:4" ht="13.5" customHeight="1">
      <c r="A34" s="49" t="s">
        <v>63</v>
      </c>
      <c r="B34" s="50">
        <v>7954662</v>
      </c>
      <c r="C34" s="50">
        <v>382286</v>
      </c>
      <c r="D34" s="51">
        <f t="shared" si="0"/>
        <v>4.8058107308644918E-2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2014)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FA_2014_20130902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2011</v>
      </c>
      <c r="C7" s="41">
        <v>2011</v>
      </c>
      <c r="D7" s="42"/>
    </row>
    <row r="8" spans="1:4">
      <c r="A8" s="43" t="s">
        <v>27</v>
      </c>
      <c r="B8" s="55">
        <f>SLA_B!B8</f>
        <v>1392396</v>
      </c>
      <c r="C8" s="56">
        <v>126441</v>
      </c>
      <c r="D8" s="45">
        <f t="shared" ref="D8:D34" si="0">C8/B8</f>
        <v>9.080821835167581E-2</v>
      </c>
    </row>
    <row r="9" spans="1:4">
      <c r="A9" s="24" t="s">
        <v>28</v>
      </c>
      <c r="B9" s="57">
        <f>SLA_B!B9</f>
        <v>985046</v>
      </c>
      <c r="C9" s="46">
        <v>53414</v>
      </c>
      <c r="D9" s="47">
        <f t="shared" si="0"/>
        <v>5.4224878838145626E-2</v>
      </c>
    </row>
    <row r="10" spans="1:4">
      <c r="A10" s="22" t="s">
        <v>29</v>
      </c>
      <c r="B10" s="58">
        <f>SLA_B!B10</f>
        <v>381966</v>
      </c>
      <c r="C10" s="44">
        <v>23380</v>
      </c>
      <c r="D10" s="48">
        <f t="shared" si="0"/>
        <v>6.1209636459789614E-2</v>
      </c>
    </row>
    <row r="11" spans="1:4">
      <c r="A11" s="24" t="s">
        <v>30</v>
      </c>
      <c r="B11" s="57">
        <f>SLA_B!B11</f>
        <v>35382</v>
      </c>
      <c r="C11" s="46">
        <v>1321</v>
      </c>
      <c r="D11" s="47">
        <f t="shared" si="0"/>
        <v>3.7335368266350123E-2</v>
      </c>
    </row>
    <row r="12" spans="1:4">
      <c r="A12" s="22" t="s">
        <v>31</v>
      </c>
      <c r="B12" s="58">
        <f>SLA_B!B12</f>
        <v>147904</v>
      </c>
      <c r="C12" s="44">
        <v>9057</v>
      </c>
      <c r="D12" s="48">
        <f t="shared" si="0"/>
        <v>6.1235666378191257E-2</v>
      </c>
    </row>
    <row r="13" spans="1:4">
      <c r="A13" s="24" t="s">
        <v>32</v>
      </c>
      <c r="B13" s="57">
        <f>SLA_B!B13</f>
        <v>35885</v>
      </c>
      <c r="C13" s="46">
        <v>1921</v>
      </c>
      <c r="D13" s="47">
        <f t="shared" si="0"/>
        <v>5.3532116483210254E-2</v>
      </c>
    </row>
    <row r="14" spans="1:4">
      <c r="A14" s="22" t="s">
        <v>33</v>
      </c>
      <c r="B14" s="58">
        <f>SLA_B!B14</f>
        <v>41311</v>
      </c>
      <c r="C14" s="44">
        <v>1714</v>
      </c>
      <c r="D14" s="48">
        <f t="shared" si="0"/>
        <v>4.1490160005809594E-2</v>
      </c>
    </row>
    <row r="15" spans="1:4">
      <c r="A15" s="24" t="s">
        <v>34</v>
      </c>
      <c r="B15" s="57">
        <f>SLA_B!B15</f>
        <v>39217</v>
      </c>
      <c r="C15" s="46">
        <v>2772</v>
      </c>
      <c r="D15" s="47">
        <f t="shared" si="0"/>
        <v>7.0683632098324706E-2</v>
      </c>
    </row>
    <row r="16" spans="1:4">
      <c r="A16" s="22" t="s">
        <v>35</v>
      </c>
      <c r="B16" s="58">
        <f>SLA_B!B16</f>
        <v>115104</v>
      </c>
      <c r="C16" s="44">
        <v>11634</v>
      </c>
      <c r="D16" s="48">
        <f t="shared" si="0"/>
        <v>0.10107381150959133</v>
      </c>
    </row>
    <row r="17" spans="1:4">
      <c r="A17" s="24" t="s">
        <v>36</v>
      </c>
      <c r="B17" s="57">
        <f>SLA_B!B17</f>
        <v>284668</v>
      </c>
      <c r="C17" s="46">
        <v>26927</v>
      </c>
      <c r="D17" s="47">
        <f t="shared" si="0"/>
        <v>9.4590891845939828E-2</v>
      </c>
    </row>
    <row r="18" spans="1:4">
      <c r="A18" s="22" t="s">
        <v>37</v>
      </c>
      <c r="B18" s="58">
        <f>SLA_B!B18</f>
        <v>256990</v>
      </c>
      <c r="C18" s="44">
        <v>15035</v>
      </c>
      <c r="D18" s="48">
        <f t="shared" si="0"/>
        <v>5.8504221954161641E-2</v>
      </c>
    </row>
    <row r="19" spans="1:4">
      <c r="A19" s="24" t="s">
        <v>38</v>
      </c>
      <c r="B19" s="57">
        <f>SLA_B!B19</f>
        <v>186255</v>
      </c>
      <c r="C19" s="46">
        <v>22336</v>
      </c>
      <c r="D19" s="47">
        <f t="shared" si="0"/>
        <v>0.11992161284260826</v>
      </c>
    </row>
    <row r="20" spans="1:4">
      <c r="A20" s="22" t="s">
        <v>39</v>
      </c>
      <c r="B20" s="58">
        <f>SLA_B!B20</f>
        <v>275360</v>
      </c>
      <c r="C20" s="44">
        <v>17368</v>
      </c>
      <c r="D20" s="48">
        <f t="shared" si="0"/>
        <v>6.3073794305636255E-2</v>
      </c>
    </row>
    <row r="21" spans="1:4">
      <c r="A21" s="24" t="s">
        <v>40</v>
      </c>
      <c r="B21" s="57">
        <f>SLA_B!B21</f>
        <v>77139</v>
      </c>
      <c r="C21" s="46">
        <v>5333</v>
      </c>
      <c r="D21" s="47">
        <f t="shared" si="0"/>
        <v>6.9134938228392895E-2</v>
      </c>
    </row>
    <row r="22" spans="1:4">
      <c r="A22" s="22" t="s">
        <v>41</v>
      </c>
      <c r="B22" s="58">
        <f>SLA_B!B22</f>
        <v>53313</v>
      </c>
      <c r="C22" s="44">
        <v>2106</v>
      </c>
      <c r="D22" s="48">
        <f t="shared" si="0"/>
        <v>3.9502560351133871E-2</v>
      </c>
    </row>
    <row r="23" spans="1:4">
      <c r="A23" s="24" t="s">
        <v>42</v>
      </c>
      <c r="B23" s="57">
        <f>SLA_B!B23</f>
        <v>15743</v>
      </c>
      <c r="C23" s="46">
        <v>531</v>
      </c>
      <c r="D23" s="47">
        <f t="shared" si="0"/>
        <v>3.3729276503842977E-2</v>
      </c>
    </row>
    <row r="24" spans="1:4">
      <c r="A24" s="22" t="s">
        <v>43</v>
      </c>
      <c r="B24" s="58">
        <f>SLA_B!B24</f>
        <v>483156</v>
      </c>
      <c r="C24" s="44">
        <v>31573</v>
      </c>
      <c r="D24" s="48">
        <f t="shared" si="0"/>
        <v>6.5347424020399211E-2</v>
      </c>
    </row>
    <row r="25" spans="1:4">
      <c r="A25" s="24" t="s">
        <v>44</v>
      </c>
      <c r="B25" s="57">
        <f>SLA_B!B25</f>
        <v>193388</v>
      </c>
      <c r="C25" s="46">
        <v>12546</v>
      </c>
      <c r="D25" s="47">
        <f t="shared" si="0"/>
        <v>6.4874759550747715E-2</v>
      </c>
    </row>
    <row r="26" spans="1:4">
      <c r="A26" s="22" t="s">
        <v>45</v>
      </c>
      <c r="B26" s="58">
        <f>SLA_B!B26</f>
        <v>618298</v>
      </c>
      <c r="C26" s="44">
        <v>41285</v>
      </c>
      <c r="D26" s="48">
        <f t="shared" si="0"/>
        <v>6.6772009613487351E-2</v>
      </c>
    </row>
    <row r="27" spans="1:4">
      <c r="A27" s="24" t="s">
        <v>46</v>
      </c>
      <c r="B27" s="57">
        <f>SLA_B!B27</f>
        <v>251973</v>
      </c>
      <c r="C27" s="46">
        <v>12573</v>
      </c>
      <c r="D27" s="47">
        <f t="shared" si="0"/>
        <v>4.9898203378933456E-2</v>
      </c>
    </row>
    <row r="28" spans="1:4">
      <c r="A28" s="22" t="s">
        <v>47</v>
      </c>
      <c r="B28" s="58">
        <f>SLA_B!B28</f>
        <v>336943</v>
      </c>
      <c r="C28" s="44">
        <v>18773</v>
      </c>
      <c r="D28" s="48">
        <f t="shared" si="0"/>
        <v>5.5715655170162311E-2</v>
      </c>
    </row>
    <row r="29" spans="1:4">
      <c r="A29" s="24" t="s">
        <v>48</v>
      </c>
      <c r="B29" s="57">
        <f>SLA_B!B29</f>
        <v>725944</v>
      </c>
      <c r="C29" s="46">
        <v>102154</v>
      </c>
      <c r="D29" s="47">
        <f t="shared" si="0"/>
        <v>0.14071884332675799</v>
      </c>
    </row>
    <row r="30" spans="1:4">
      <c r="A30" s="22" t="s">
        <v>49</v>
      </c>
      <c r="B30" s="58">
        <f>SLA_B!B30</f>
        <v>317022</v>
      </c>
      <c r="C30" s="44">
        <v>29117</v>
      </c>
      <c r="D30" s="48">
        <f t="shared" si="0"/>
        <v>9.1845360889780514E-2</v>
      </c>
    </row>
    <row r="31" spans="1:4">
      <c r="A31" s="24" t="s">
        <v>50</v>
      </c>
      <c r="B31" s="57">
        <f>SLA_B!B31</f>
        <v>173183</v>
      </c>
      <c r="C31" s="46">
        <v>16117</v>
      </c>
      <c r="D31" s="47">
        <f t="shared" si="0"/>
        <v>9.3063406916383248E-2</v>
      </c>
    </row>
    <row r="32" spans="1:4">
      <c r="A32" s="22" t="s">
        <v>51</v>
      </c>
      <c r="B32" s="58">
        <f>SLA_B!B32</f>
        <v>460534</v>
      </c>
      <c r="C32" s="44">
        <v>87118</v>
      </c>
      <c r="D32" s="48">
        <f t="shared" si="0"/>
        <v>0.18916735789322831</v>
      </c>
    </row>
    <row r="33" spans="1:4">
      <c r="A33" s="24" t="s">
        <v>52</v>
      </c>
      <c r="B33" s="57">
        <f>SLA_B!B33</f>
        <v>70542</v>
      </c>
      <c r="C33" s="46">
        <v>3175</v>
      </c>
      <c r="D33" s="47">
        <f t="shared" si="0"/>
        <v>4.5008647330668256E-2</v>
      </c>
    </row>
    <row r="34" spans="1:4" ht="13.5" customHeight="1">
      <c r="A34" s="49" t="s">
        <v>63</v>
      </c>
      <c r="B34" s="59">
        <f>SLA_B!B34</f>
        <v>7954662</v>
      </c>
      <c r="C34" s="50">
        <v>675721</v>
      </c>
      <c r="D34" s="51">
        <f t="shared" si="0"/>
        <v>8.4946538269005015E-2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5" width="14.7109375" style="1" customWidth="1"/>
    <col min="6" max="6" width="14.42578125" style="1" customWidth="1"/>
    <col min="7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2014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FA_2014_20130902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87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88</v>
      </c>
      <c r="B8" s="89"/>
      <c r="C8" s="90"/>
      <c r="D8" s="91"/>
      <c r="E8" s="89"/>
      <c r="F8" s="90"/>
      <c r="G8" s="91"/>
      <c r="H8" s="92">
        <v>0.52678398507554103</v>
      </c>
      <c r="I8" s="93">
        <v>0.32173354981907298</v>
      </c>
      <c r="J8" s="94">
        <v>0.40089835606894197</v>
      </c>
      <c r="K8" s="95"/>
    </row>
    <row r="9" spans="1:11">
      <c r="A9" s="96" t="s">
        <v>27</v>
      </c>
      <c r="B9" s="97">
        <f>SLA_A!B6</f>
        <v>4.9661789560123501E-2</v>
      </c>
      <c r="C9" s="98">
        <f>SLA_B!D8</f>
        <v>4.5646497117199418E-2</v>
      </c>
      <c r="D9" s="99">
        <f>SLA_C!D8</f>
        <v>9.080821835167581E-2</v>
      </c>
      <c r="E9" s="100">
        <f t="shared" ref="E9:E34" si="0">(B9-B$36)/B$37</f>
        <v>2.0376621384367792E-2</v>
      </c>
      <c r="F9" s="100">
        <f t="shared" ref="F9:F34" si="1">(C9-C$36)/C$37</f>
        <v>-0.41816142781135301</v>
      </c>
      <c r="G9" s="101">
        <f t="shared" ref="G9:G34" si="2">(D9-D$36)/D$37</f>
        <v>0.49271458556596609</v>
      </c>
      <c r="H9" s="102">
        <f t="shared" ref="H9:H34" si="3">H$8*E9</f>
        <v>1.0734077815232753E-2</v>
      </c>
      <c r="I9" s="100">
        <f t="shared" ref="I9:I34" si="4">I$8*F9</f>
        <v>-0.13453656056715863</v>
      </c>
      <c r="J9" s="101">
        <f t="shared" ref="J9:J34" si="5">J$8*G9</f>
        <v>0.19752846736458585</v>
      </c>
      <c r="K9" s="103">
        <f t="shared" ref="K9:K34" si="6">SUM(H9:J9)</f>
        <v>7.3725984612659973E-2</v>
      </c>
    </row>
    <row r="10" spans="1:11">
      <c r="A10" s="104" t="s">
        <v>28</v>
      </c>
      <c r="B10" s="105">
        <f>SLA_A!B7</f>
        <v>6.5415140511204603E-2</v>
      </c>
      <c r="C10" s="106">
        <f>SLA_B!D9</f>
        <v>5.6504975402163961E-2</v>
      </c>
      <c r="D10" s="107">
        <f>SLA_C!D9</f>
        <v>5.4224878838145626E-2</v>
      </c>
      <c r="E10" s="108">
        <f t="shared" si="0"/>
        <v>0.60281627305555885</v>
      </c>
      <c r="F10" s="108">
        <f t="shared" si="1"/>
        <v>0.9432252200910719</v>
      </c>
      <c r="G10" s="109">
        <f t="shared" si="2"/>
        <v>-0.55210202268002329</v>
      </c>
      <c r="H10" s="110">
        <f t="shared" si="3"/>
        <v>0.31755395858859276</v>
      </c>
      <c r="I10" s="108">
        <f t="shared" si="4"/>
        <v>0.30346719833877694</v>
      </c>
      <c r="J10" s="109">
        <f t="shared" si="5"/>
        <v>-0.22133679327475905</v>
      </c>
      <c r="K10" s="111">
        <f t="shared" si="6"/>
        <v>0.39968436365261062</v>
      </c>
    </row>
    <row r="11" spans="1:11">
      <c r="A11" s="112" t="s">
        <v>29</v>
      </c>
      <c r="B11" s="113">
        <f>SLA_A!B8</f>
        <v>4.15505281600895E-2</v>
      </c>
      <c r="C11" s="114">
        <f>SLA_B!D10</f>
        <v>4.4825979275642337E-2</v>
      </c>
      <c r="D11" s="115">
        <f>SLA_C!D10</f>
        <v>6.1209636459789614E-2</v>
      </c>
      <c r="E11" s="116">
        <f t="shared" si="0"/>
        <v>-0.27951641592053439</v>
      </c>
      <c r="F11" s="116">
        <f t="shared" si="1"/>
        <v>-0.52103422495165463</v>
      </c>
      <c r="G11" s="117">
        <f t="shared" si="2"/>
        <v>-0.35261802628414091</v>
      </c>
      <c r="H11" s="118">
        <f t="shared" si="3"/>
        <v>-0.1472447714726515</v>
      </c>
      <c r="I11" s="116">
        <f t="shared" si="4"/>
        <v>-0.16763419077092526</v>
      </c>
      <c r="J11" s="117">
        <f t="shared" si="5"/>
        <v>-0.14136398705758707</v>
      </c>
      <c r="K11" s="119">
        <f t="shared" si="6"/>
        <v>-0.45624294930116382</v>
      </c>
    </row>
    <row r="12" spans="1:11">
      <c r="A12" s="104" t="s">
        <v>30</v>
      </c>
      <c r="B12" s="105">
        <f>SLA_A!B9</f>
        <v>2.3556532237220699E-2</v>
      </c>
      <c r="C12" s="106">
        <f>SLA_B!D11</f>
        <v>5.4406195240517777E-2</v>
      </c>
      <c r="D12" s="107">
        <f>SLA_C!D11</f>
        <v>3.7335368266350123E-2</v>
      </c>
      <c r="E12" s="108">
        <f t="shared" si="0"/>
        <v>-0.94479815502692421</v>
      </c>
      <c r="F12" s="108">
        <f t="shared" si="1"/>
        <v>0.6800897038646434</v>
      </c>
      <c r="G12" s="109">
        <f t="shared" si="2"/>
        <v>-1.0344647972438845</v>
      </c>
      <c r="H12" s="110">
        <f t="shared" si="3"/>
        <v>-0.49770453719710195</v>
      </c>
      <c r="I12" s="108">
        <f t="shared" si="4"/>
        <v>0.21880767461977385</v>
      </c>
      <c r="J12" s="109">
        <f t="shared" si="5"/>
        <v>-0.41471523662626469</v>
      </c>
      <c r="K12" s="111">
        <f t="shared" si="6"/>
        <v>-0.69361209920359279</v>
      </c>
    </row>
    <row r="13" spans="1:11">
      <c r="A13" s="112" t="s">
        <v>31</v>
      </c>
      <c r="B13" s="113">
        <f>SLA_A!B10</f>
        <v>2.6072331129632299E-2</v>
      </c>
      <c r="C13" s="114">
        <f>SLA_B!D12</f>
        <v>3.8930657723929035E-2</v>
      </c>
      <c r="D13" s="115">
        <f>SLA_C!D12</f>
        <v>6.1235666378191257E-2</v>
      </c>
      <c r="E13" s="116">
        <f t="shared" si="0"/>
        <v>-0.85178295876035337</v>
      </c>
      <c r="F13" s="116">
        <f t="shared" si="1"/>
        <v>-1.2601628426979397</v>
      </c>
      <c r="G13" s="117">
        <f t="shared" si="2"/>
        <v>-0.35187461435349238</v>
      </c>
      <c r="H13" s="118">
        <f t="shared" si="3"/>
        <v>-0.44870562143521414</v>
      </c>
      <c r="I13" s="116">
        <f t="shared" si="4"/>
        <v>-0.40543666473130219</v>
      </c>
      <c r="J13" s="117">
        <f t="shared" si="5"/>
        <v>-0.14106595443670802</v>
      </c>
      <c r="K13" s="119">
        <f t="shared" si="6"/>
        <v>-0.99520824060322433</v>
      </c>
    </row>
    <row r="14" spans="1:11">
      <c r="A14" s="104" t="s">
        <v>32</v>
      </c>
      <c r="B14" s="105">
        <f>SLA_A!B11</f>
        <v>2.5979102167487101E-2</v>
      </c>
      <c r="C14" s="106">
        <f>SLA_B!D13</f>
        <v>4.3862338024244114E-2</v>
      </c>
      <c r="D14" s="107">
        <f>SLA_C!D13</f>
        <v>5.3532116483210254E-2</v>
      </c>
      <c r="E14" s="108">
        <f t="shared" si="0"/>
        <v>-0.8552298599565582</v>
      </c>
      <c r="F14" s="108">
        <f t="shared" si="1"/>
        <v>-0.64185118462067769</v>
      </c>
      <c r="G14" s="109">
        <f t="shared" si="2"/>
        <v>-0.57188724796642398</v>
      </c>
      <c r="H14" s="110">
        <f t="shared" si="3"/>
        <v>-0.45052139378351258</v>
      </c>
      <c r="I14" s="108">
        <f t="shared" si="4"/>
        <v>-0.20650506008358782</v>
      </c>
      <c r="J14" s="109">
        <f t="shared" si="5"/>
        <v>-0.22926865756653075</v>
      </c>
      <c r="K14" s="111">
        <f t="shared" si="6"/>
        <v>-0.88629511143363127</v>
      </c>
    </row>
    <row r="15" spans="1:11">
      <c r="A15" s="112" t="s">
        <v>33</v>
      </c>
      <c r="B15" s="113">
        <f>SLA_A!B12</f>
        <v>1.9095478523533299E-2</v>
      </c>
      <c r="C15" s="114">
        <f>SLA_B!D14</f>
        <v>4.1804846166880495E-2</v>
      </c>
      <c r="D15" s="115">
        <f>SLA_C!D14</f>
        <v>4.1490160005809594E-2</v>
      </c>
      <c r="E15" s="116">
        <f t="shared" si="0"/>
        <v>-1.1097341473218365</v>
      </c>
      <c r="F15" s="116">
        <f t="shared" si="1"/>
        <v>-0.89981016094071353</v>
      </c>
      <c r="G15" s="117">
        <f t="shared" si="2"/>
        <v>-0.91580435041439257</v>
      </c>
      <c r="H15" s="118">
        <f t="shared" si="3"/>
        <v>-0.58459017650060452</v>
      </c>
      <c r="I15" s="116">
        <f t="shared" si="4"/>
        <v>-0.28949911724272714</v>
      </c>
      <c r="J15" s="117">
        <f t="shared" si="5"/>
        <v>-0.36714445856191524</v>
      </c>
      <c r="K15" s="119">
        <f t="shared" si="6"/>
        <v>-1.2412337523052468</v>
      </c>
    </row>
    <row r="16" spans="1:11">
      <c r="A16" s="104" t="s">
        <v>34</v>
      </c>
      <c r="B16" s="105">
        <f>SLA_A!B13</f>
        <v>3.91013019583525E-2</v>
      </c>
      <c r="C16" s="106">
        <f>SLA_B!D15</f>
        <v>5.2808730907514596E-2</v>
      </c>
      <c r="D16" s="107">
        <f>SLA_C!D15</f>
        <v>7.0683632098324706E-2</v>
      </c>
      <c r="E16" s="108">
        <f t="shared" si="0"/>
        <v>-0.37007025809883964</v>
      </c>
      <c r="F16" s="108">
        <f t="shared" si="1"/>
        <v>0.4798068873983411</v>
      </c>
      <c r="G16" s="109">
        <f t="shared" si="2"/>
        <v>-8.2041634920783216E-2</v>
      </c>
      <c r="H16" s="110">
        <f t="shared" si="3"/>
        <v>-0.19494708531924076</v>
      </c>
      <c r="I16" s="108">
        <f t="shared" si="4"/>
        <v>0.15436997311030851</v>
      </c>
      <c r="J16" s="109">
        <f t="shared" si="5"/>
        <v>-3.2890356568950292E-2</v>
      </c>
      <c r="K16" s="111">
        <f t="shared" si="6"/>
        <v>-7.3467468777882544E-2</v>
      </c>
    </row>
    <row r="17" spans="1:11">
      <c r="A17" s="112" t="s">
        <v>35</v>
      </c>
      <c r="B17" s="113">
        <f>SLA_A!B14</f>
        <v>3.7787603755124702E-2</v>
      </c>
      <c r="C17" s="114">
        <f>SLA_B!D16</f>
        <v>3.7253266611064775E-2</v>
      </c>
      <c r="D17" s="115">
        <f>SLA_C!D16</f>
        <v>0.10107381150959133</v>
      </c>
      <c r="E17" s="116">
        <f t="shared" si="0"/>
        <v>-0.41864087182191917</v>
      </c>
      <c r="F17" s="116">
        <f t="shared" si="1"/>
        <v>-1.4704665154994596</v>
      </c>
      <c r="G17" s="117">
        <f t="shared" si="2"/>
        <v>0.78589892487210544</v>
      </c>
      <c r="H17" s="118">
        <f t="shared" si="3"/>
        <v>-0.22053330677384936</v>
      </c>
      <c r="I17" s="116">
        <f t="shared" si="4"/>
        <v>-0.47309841192172403</v>
      </c>
      <c r="J17" s="117">
        <f t="shared" si="5"/>
        <v>0.31506558701757603</v>
      </c>
      <c r="K17" s="119">
        <f t="shared" si="6"/>
        <v>-0.37856613167799735</v>
      </c>
    </row>
    <row r="18" spans="1:11">
      <c r="A18" s="104" t="s">
        <v>36</v>
      </c>
      <c r="B18" s="105">
        <f>SLA_A!B15</f>
        <v>4.4089650710941897E-2</v>
      </c>
      <c r="C18" s="106">
        <f>SLA_B!D17</f>
        <v>3.6488119493585512E-2</v>
      </c>
      <c r="D18" s="107">
        <f>SLA_C!D17</f>
        <v>9.4590891845939828E-2</v>
      </c>
      <c r="E18" s="108">
        <f t="shared" si="0"/>
        <v>-0.18563888734510167</v>
      </c>
      <c r="F18" s="108">
        <f t="shared" si="1"/>
        <v>-1.5663971829540013</v>
      </c>
      <c r="G18" s="109">
        <f t="shared" si="2"/>
        <v>0.60074737160829106</v>
      </c>
      <c r="H18" s="110">
        <f t="shared" si="3"/>
        <v>-9.7791592860642082E-2</v>
      </c>
      <c r="I18" s="108">
        <f t="shared" si="4"/>
        <v>-0.50396252609838676</v>
      </c>
      <c r="J18" s="109">
        <f t="shared" si="5"/>
        <v>0.24083863369050168</v>
      </c>
      <c r="K18" s="111">
        <f t="shared" si="6"/>
        <v>-0.36091548526852718</v>
      </c>
    </row>
    <row r="19" spans="1:11">
      <c r="A19" s="112" t="s">
        <v>37</v>
      </c>
      <c r="B19" s="113">
        <f>SLA_A!B16</f>
        <v>5.3954404975376999E-2</v>
      </c>
      <c r="C19" s="114">
        <f>SLA_B!D18</f>
        <v>5.1157632592707884E-2</v>
      </c>
      <c r="D19" s="115">
        <f>SLA_C!D18</f>
        <v>5.8504221954161641E-2</v>
      </c>
      <c r="E19" s="116">
        <f t="shared" si="0"/>
        <v>0.17908504062688155</v>
      </c>
      <c r="F19" s="116">
        <f t="shared" si="1"/>
        <v>0.27279968609790656</v>
      </c>
      <c r="G19" s="117">
        <f t="shared" si="2"/>
        <v>-0.42988440068455047</v>
      </c>
      <c r="H19" s="118">
        <f t="shared" si="3"/>
        <v>9.4339131368843823E-2</v>
      </c>
      <c r="I19" s="116">
        <f t="shared" si="4"/>
        <v>8.7768811397808288E-2</v>
      </c>
      <c r="J19" s="117">
        <f t="shared" si="5"/>
        <v>-0.17233994953411863</v>
      </c>
      <c r="K19" s="119">
        <f t="shared" si="6"/>
        <v>9.7679932325334673E-3</v>
      </c>
    </row>
    <row r="20" spans="1:11">
      <c r="A20" s="104" t="s">
        <v>38</v>
      </c>
      <c r="B20" s="105">
        <f>SLA_A!B17</f>
        <v>0.1169561167667616</v>
      </c>
      <c r="C20" s="106">
        <f>SLA_B!D19</f>
        <v>7.211081581702504E-2</v>
      </c>
      <c r="D20" s="107">
        <f>SLA_C!D19</f>
        <v>0.11992161284260826</v>
      </c>
      <c r="E20" s="108">
        <f t="shared" si="0"/>
        <v>2.5084113651917876</v>
      </c>
      <c r="F20" s="108">
        <f t="shared" si="1"/>
        <v>2.8998145517201754</v>
      </c>
      <c r="G20" s="109">
        <f t="shared" si="2"/>
        <v>1.3241902925689721</v>
      </c>
      <c r="H20" s="110">
        <f t="shared" si="3"/>
        <v>1.3213909351645081</v>
      </c>
      <c r="I20" s="108">
        <f t="shared" si="4"/>
        <v>0.93296762954193591</v>
      </c>
      <c r="J20" s="109">
        <f t="shared" si="5"/>
        <v>0.53086571141335226</v>
      </c>
      <c r="K20" s="111">
        <f t="shared" si="6"/>
        <v>2.7852242761197963</v>
      </c>
    </row>
    <row r="21" spans="1:11">
      <c r="A21" s="112" t="s">
        <v>39</v>
      </c>
      <c r="B21" s="113">
        <f>SLA_A!B18</f>
        <v>3.92730598879414E-2</v>
      </c>
      <c r="C21" s="114">
        <f>SLA_B!D20</f>
        <v>5.2992446252178964E-2</v>
      </c>
      <c r="D21" s="115">
        <f>SLA_C!D20</f>
        <v>6.3073794305636255E-2</v>
      </c>
      <c r="E21" s="116">
        <f t="shared" si="0"/>
        <v>-0.36371995021880987</v>
      </c>
      <c r="F21" s="116">
        <f t="shared" si="1"/>
        <v>0.50284028219613519</v>
      </c>
      <c r="G21" s="117">
        <f t="shared" si="2"/>
        <v>-0.29937786003271688</v>
      </c>
      <c r="H21" s="118">
        <f t="shared" si="3"/>
        <v>-0.19160184482774206</v>
      </c>
      <c r="I21" s="116">
        <f t="shared" si="4"/>
        <v>0.16178058898298697</v>
      </c>
      <c r="J21" s="117">
        <f t="shared" si="5"/>
        <v>-0.120020091930554</v>
      </c>
      <c r="K21" s="119">
        <f t="shared" si="6"/>
        <v>-0.14984134777530911</v>
      </c>
    </row>
    <row r="22" spans="1:11">
      <c r="A22" s="104" t="s">
        <v>40</v>
      </c>
      <c r="B22" s="105">
        <f>SLA_A!B19</f>
        <v>5.32255263843519E-2</v>
      </c>
      <c r="C22" s="106">
        <f>SLA_B!D21</f>
        <v>5.8465886257275827E-2</v>
      </c>
      <c r="D22" s="107">
        <f>SLA_C!D21</f>
        <v>6.9134938228392895E-2</v>
      </c>
      <c r="E22" s="108">
        <f t="shared" si="0"/>
        <v>0.15213662857248539</v>
      </c>
      <c r="F22" s="108">
        <f t="shared" si="1"/>
        <v>1.1890753093777715</v>
      </c>
      <c r="G22" s="109">
        <f t="shared" si="2"/>
        <v>-0.12627218078975896</v>
      </c>
      <c r="H22" s="110">
        <f t="shared" si="3"/>
        <v>8.0143139475371272E-2</v>
      </c>
      <c r="I22" s="108">
        <f t="shared" si="4"/>
        <v>0.38256542028832285</v>
      </c>
      <c r="J22" s="109">
        <f t="shared" si="5"/>
        <v>-5.0622309695854607E-2</v>
      </c>
      <c r="K22" s="111">
        <f t="shared" si="6"/>
        <v>0.4120862500678395</v>
      </c>
    </row>
    <row r="23" spans="1:11">
      <c r="A23" s="112" t="s">
        <v>41</v>
      </c>
      <c r="B23" s="113">
        <f>SLA_A!B20</f>
        <v>3.4583884822508501E-2</v>
      </c>
      <c r="C23" s="114">
        <f>SLA_B!D22</f>
        <v>5.4189409712452875E-2</v>
      </c>
      <c r="D23" s="115">
        <f>SLA_C!D22</f>
        <v>3.9502560351133871E-2</v>
      </c>
      <c r="E23" s="116">
        <f t="shared" si="0"/>
        <v>-0.53709014302521985</v>
      </c>
      <c r="F23" s="116">
        <f t="shared" si="1"/>
        <v>0.65291011979947189</v>
      </c>
      <c r="G23" s="117">
        <f t="shared" si="2"/>
        <v>-0.97257000268572613</v>
      </c>
      <c r="H23" s="118">
        <f t="shared" si="3"/>
        <v>-0.2829304858876176</v>
      </c>
      <c r="I23" s="116">
        <f t="shared" si="4"/>
        <v>0.21006309055588029</v>
      </c>
      <c r="J23" s="117">
        <f t="shared" si="5"/>
        <v>-0.38990171523867406</v>
      </c>
      <c r="K23" s="119">
        <f t="shared" si="6"/>
        <v>-0.46276911057041137</v>
      </c>
    </row>
    <row r="24" spans="1:11">
      <c r="A24" s="104" t="s">
        <v>42</v>
      </c>
      <c r="B24" s="105">
        <f>SLA_A!B21</f>
        <v>1.9021186452052301E-2</v>
      </c>
      <c r="C24" s="106">
        <f>SLA_B!D23</f>
        <v>5.0053992250524044E-2</v>
      </c>
      <c r="D24" s="107">
        <f>SLA_C!D23</f>
        <v>3.3729276503842977E-2</v>
      </c>
      <c r="E24" s="108">
        <f t="shared" si="0"/>
        <v>-1.1124809056699299</v>
      </c>
      <c r="F24" s="108">
        <f t="shared" si="1"/>
        <v>0.13443027682110301</v>
      </c>
      <c r="G24" s="109">
        <f t="shared" si="2"/>
        <v>-1.1374544262506363</v>
      </c>
      <c r="H24" s="110">
        <f t="shared" si="3"/>
        <v>-0.58603712480925274</v>
      </c>
      <c r="I24" s="108">
        <f t="shared" si="4"/>
        <v>4.3250730164814115E-2</v>
      </c>
      <c r="J24" s="109">
        <f t="shared" si="5"/>
        <v>-0.45600360958722169</v>
      </c>
      <c r="K24" s="111">
        <f t="shared" si="6"/>
        <v>-0.99879000423166042</v>
      </c>
    </row>
    <row r="25" spans="1:11">
      <c r="A25" s="112" t="s">
        <v>43</v>
      </c>
      <c r="B25" s="113">
        <f>SLA_A!B22</f>
        <v>4.1251381480695702E-2</v>
      </c>
      <c r="C25" s="114">
        <f>SLA_B!D24</f>
        <v>4.4190696172664731E-2</v>
      </c>
      <c r="D25" s="115">
        <f>SLA_C!D24</f>
        <v>6.5347424020399211E-2</v>
      </c>
      <c r="E25" s="116">
        <f t="shared" si="0"/>
        <v>-0.29057659532526986</v>
      </c>
      <c r="F25" s="116">
        <f t="shared" si="1"/>
        <v>-0.60068313259180639</v>
      </c>
      <c r="G25" s="117">
        <f t="shared" si="2"/>
        <v>-0.23444321714405028</v>
      </c>
      <c r="H25" s="118">
        <f t="shared" si="3"/>
        <v>-0.15307109685512849</v>
      </c>
      <c r="I25" s="116">
        <f t="shared" si="4"/>
        <v>-0.19325991656520278</v>
      </c>
      <c r="J25" s="117">
        <f t="shared" si="5"/>
        <v>-9.3987900344563752E-2</v>
      </c>
      <c r="K25" s="119">
        <f t="shared" si="6"/>
        <v>-0.44031891376489496</v>
      </c>
    </row>
    <row r="26" spans="1:11">
      <c r="A26" s="104" t="s">
        <v>44</v>
      </c>
      <c r="B26" s="105">
        <f>SLA_A!B23</f>
        <v>2.6775887219937299E-2</v>
      </c>
      <c r="C26" s="106">
        <f>SLA_B!D25</f>
        <v>5.026165015409436E-2</v>
      </c>
      <c r="D26" s="107">
        <f>SLA_C!D25</f>
        <v>6.4874759550747715E-2</v>
      </c>
      <c r="E26" s="108">
        <f t="shared" si="0"/>
        <v>-0.82577078106934165</v>
      </c>
      <c r="F26" s="108">
        <f t="shared" si="1"/>
        <v>0.16046548081865472</v>
      </c>
      <c r="G26" s="109">
        <f t="shared" si="2"/>
        <v>-0.24794246829461891</v>
      </c>
      <c r="H26" s="110">
        <f t="shared" si="3"/>
        <v>-0.43500282281064995</v>
      </c>
      <c r="I26" s="108">
        <f t="shared" si="4"/>
        <v>5.1627128767210151E-2</v>
      </c>
      <c r="J26" s="109">
        <f t="shared" si="5"/>
        <v>-9.9399727938988491E-2</v>
      </c>
      <c r="K26" s="111">
        <f t="shared" si="6"/>
        <v>-0.48277542198242829</v>
      </c>
    </row>
    <row r="27" spans="1:11">
      <c r="A27" s="112" t="s">
        <v>45</v>
      </c>
      <c r="B27" s="113">
        <f>SLA_A!B24</f>
        <v>3.4024193377322598E-2</v>
      </c>
      <c r="C27" s="114">
        <f>SLA_B!D26</f>
        <v>4.0697204260728648E-2</v>
      </c>
      <c r="D27" s="115">
        <f>SLA_C!D26</f>
        <v>6.6772009613487351E-2</v>
      </c>
      <c r="E27" s="116">
        <f t="shared" si="0"/>
        <v>-0.55778329531959259</v>
      </c>
      <c r="F27" s="116">
        <f t="shared" si="1"/>
        <v>-1.0386812681178865</v>
      </c>
      <c r="G27" s="117">
        <f t="shared" si="2"/>
        <v>-0.19375719155647475</v>
      </c>
      <c r="H27" s="118">
        <f t="shared" si="3"/>
        <v>-0.29383130711702238</v>
      </c>
      <c r="I27" s="116">
        <f t="shared" si="4"/>
        <v>-0.33417861152214395</v>
      </c>
      <c r="J27" s="117">
        <f t="shared" si="5"/>
        <v>-7.7676939571525813E-2</v>
      </c>
      <c r="K27" s="119">
        <f t="shared" si="6"/>
        <v>-0.7056868582106921</v>
      </c>
    </row>
    <row r="28" spans="1:11">
      <c r="A28" s="104" t="s">
        <v>46</v>
      </c>
      <c r="B28" s="105">
        <f>SLA_A!B25</f>
        <v>3.1287504822286698E-2</v>
      </c>
      <c r="C28" s="106">
        <f>SLA_B!D27</f>
        <v>4.2695050660189783E-2</v>
      </c>
      <c r="D28" s="107">
        <f>SLA_C!D27</f>
        <v>4.9898203378933456E-2</v>
      </c>
      <c r="E28" s="108">
        <f t="shared" si="0"/>
        <v>-0.65896531898410426</v>
      </c>
      <c r="F28" s="108">
        <f t="shared" si="1"/>
        <v>-0.78820036817885741</v>
      </c>
      <c r="G28" s="109">
        <f t="shared" si="2"/>
        <v>-0.67567145178048305</v>
      </c>
      <c r="H28" s="110">
        <f t="shared" si="3"/>
        <v>-0.34713237676102149</v>
      </c>
      <c r="I28" s="108">
        <f t="shared" si="4"/>
        <v>-0.25359050242288411</v>
      </c>
      <c r="J28" s="109">
        <f t="shared" si="5"/>
        <v>-0.27087557426151104</v>
      </c>
      <c r="K28" s="111">
        <f t="shared" si="6"/>
        <v>-0.87159845344541664</v>
      </c>
    </row>
    <row r="29" spans="1:11">
      <c r="A29" s="112" t="s">
        <v>47</v>
      </c>
      <c r="B29" s="113">
        <f>SLA_A!B26</f>
        <v>8.7151625046939796E-2</v>
      </c>
      <c r="C29" s="114">
        <f>SLA_B!D28</f>
        <v>5.7997940304443184E-2</v>
      </c>
      <c r="D29" s="115">
        <f>SLA_C!D28</f>
        <v>5.5715655170162311E-2</v>
      </c>
      <c r="E29" s="116">
        <f t="shared" si="0"/>
        <v>1.4064669071881659</v>
      </c>
      <c r="F29" s="116">
        <f t="shared" si="1"/>
        <v>1.1304063729570528</v>
      </c>
      <c r="G29" s="117">
        <f t="shared" si="2"/>
        <v>-0.50952559604475112</v>
      </c>
      <c r="H29" s="118">
        <f t="shared" si="3"/>
        <v>0.74090424224545315</v>
      </c>
      <c r="I29" s="116">
        <f t="shared" si="4"/>
        <v>0.36368965510957557</v>
      </c>
      <c r="J29" s="117">
        <f t="shared" si="5"/>
        <v>-0.20426797382938852</v>
      </c>
      <c r="K29" s="119">
        <f t="shared" si="6"/>
        <v>0.90032592352564011</v>
      </c>
    </row>
    <row r="30" spans="1:11">
      <c r="A30" s="104" t="s">
        <v>48</v>
      </c>
      <c r="B30" s="105">
        <f>SLA_A!B27</f>
        <v>7.7036811772646596E-2</v>
      </c>
      <c r="C30" s="106">
        <f>SLA_B!D29</f>
        <v>4.6338285046780468E-2</v>
      </c>
      <c r="D30" s="107">
        <f>SLA_C!D29</f>
        <v>0.14071884332675799</v>
      </c>
      <c r="E30" s="108">
        <f t="shared" si="0"/>
        <v>1.0324976901947382</v>
      </c>
      <c r="F30" s="108">
        <f t="shared" si="1"/>
        <v>-0.33142820186607685</v>
      </c>
      <c r="G30" s="109">
        <f t="shared" si="2"/>
        <v>1.9181571666790553</v>
      </c>
      <c r="H30" s="110">
        <f t="shared" si="3"/>
        <v>0.54390324782207555</v>
      </c>
      <c r="I30" s="108">
        <f t="shared" si="4"/>
        <v>-0.10663157189652521</v>
      </c>
      <c r="J30" s="109">
        <f t="shared" si="5"/>
        <v>0.7689860548034928</v>
      </c>
      <c r="K30" s="111">
        <f t="shared" si="6"/>
        <v>1.2062577307290432</v>
      </c>
    </row>
    <row r="31" spans="1:11">
      <c r="A31" s="112" t="s">
        <v>49</v>
      </c>
      <c r="B31" s="113">
        <f>SLA_A!B28</f>
        <v>2.8859193816534099E-2</v>
      </c>
      <c r="C31" s="114">
        <f>SLA_B!D30</f>
        <v>4.4473254222104457E-2</v>
      </c>
      <c r="D31" s="115">
        <f>SLA_C!D30</f>
        <v>9.1845360889780514E-2</v>
      </c>
      <c r="E31" s="116">
        <f t="shared" si="0"/>
        <v>-0.74874587556104011</v>
      </c>
      <c r="F31" s="116">
        <f t="shared" si="1"/>
        <v>-0.56525728877930459</v>
      </c>
      <c r="G31" s="117">
        <f t="shared" si="2"/>
        <v>0.52233527529357893</v>
      </c>
      <c r="H31" s="118">
        <f t="shared" si="3"/>
        <v>-0.39442733613691983</v>
      </c>
      <c r="I31" s="116">
        <f t="shared" si="4"/>
        <v>-0.18186223408007052</v>
      </c>
      <c r="J31" s="117">
        <f t="shared" si="5"/>
        <v>0.20940335318201403</v>
      </c>
      <c r="K31" s="119">
        <f t="shared" si="6"/>
        <v>-0.36688621703497631</v>
      </c>
    </row>
    <row r="32" spans="1:11">
      <c r="A32" s="104" t="s">
        <v>50</v>
      </c>
      <c r="B32" s="105">
        <f>SLA_A!B29</f>
        <v>9.1654628163140697E-2</v>
      </c>
      <c r="C32" s="106">
        <f>SLA_B!D31</f>
        <v>5.5207497271672165E-2</v>
      </c>
      <c r="D32" s="107">
        <f>SLA_C!D31</f>
        <v>9.3063406916383248E-2</v>
      </c>
      <c r="E32" s="108">
        <f t="shared" si="0"/>
        <v>1.5729538707947472</v>
      </c>
      <c r="F32" s="108">
        <f t="shared" si="1"/>
        <v>0.78055331004610939</v>
      </c>
      <c r="G32" s="109">
        <f t="shared" si="2"/>
        <v>0.55712255100775732</v>
      </c>
      <c r="H32" s="110">
        <f t="shared" si="3"/>
        <v>0.82860690839725459</v>
      </c>
      <c r="I32" s="108">
        <f t="shared" si="4"/>
        <v>0.25113018726416225</v>
      </c>
      <c r="J32" s="109">
        <f t="shared" si="5"/>
        <v>0.22334951482794518</v>
      </c>
      <c r="K32" s="111">
        <f t="shared" si="6"/>
        <v>1.3030866104893619</v>
      </c>
    </row>
    <row r="33" spans="1:11">
      <c r="A33" s="112" t="s">
        <v>51</v>
      </c>
      <c r="B33" s="113">
        <f>SLA_A!B30</f>
        <v>0.1086447613235975</v>
      </c>
      <c r="C33" s="114">
        <f>SLA_B!D32</f>
        <v>4.6053060143225036E-2</v>
      </c>
      <c r="D33" s="115">
        <f>SLA_C!D32</f>
        <v>0.18916735789322831</v>
      </c>
      <c r="E33" s="116">
        <f t="shared" si="0"/>
        <v>2.2011203650570046</v>
      </c>
      <c r="F33" s="116">
        <f t="shared" si="1"/>
        <v>-0.36718840372486711</v>
      </c>
      <c r="G33" s="117">
        <f t="shared" si="2"/>
        <v>3.3018420171333016</v>
      </c>
      <c r="H33" s="118">
        <f t="shared" si="3"/>
        <v>1.1595149575356585</v>
      </c>
      <c r="I33" s="116">
        <f t="shared" si="4"/>
        <v>-0.11813682858280042</v>
      </c>
      <c r="J33" s="117">
        <f t="shared" si="5"/>
        <v>1.3237030366681</v>
      </c>
      <c r="K33" s="119">
        <f t="shared" si="6"/>
        <v>2.3650811656209578</v>
      </c>
    </row>
    <row r="34" spans="1:11" s="120" customFormat="1" ht="13.5" customHeight="1">
      <c r="A34" s="121" t="s">
        <v>52</v>
      </c>
      <c r="B34" s="122">
        <f>SLA_A!B31</f>
        <v>6.08675189555897E-2</v>
      </c>
      <c r="C34" s="123">
        <f>SLA_B!D33</f>
        <v>5.4109608460208104E-2</v>
      </c>
      <c r="D34" s="124">
        <f>SLA_C!D33</f>
        <v>4.5008647330668256E-2</v>
      </c>
      <c r="E34" s="125">
        <f t="shared" si="0"/>
        <v>0.43467965735964742</v>
      </c>
      <c r="F34" s="125">
        <f t="shared" si="1"/>
        <v>0.64290500154617525</v>
      </c>
      <c r="G34" s="126">
        <f t="shared" si="2"/>
        <v>-0.8153166956021326</v>
      </c>
      <c r="H34" s="127">
        <f t="shared" si="3"/>
        <v>0.22898228213518579</v>
      </c>
      <c r="I34" s="125">
        <f t="shared" si="4"/>
        <v>0.20684410834388756</v>
      </c>
      <c r="J34" s="126">
        <f t="shared" si="5"/>
        <v>-0.32685912294245695</v>
      </c>
      <c r="K34" s="128">
        <f t="shared" si="6"/>
        <v>0.1089672675366164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89</v>
      </c>
      <c r="B36" s="132">
        <f t="shared" ref="B36:K36" si="7">AVERAGE(B9:B34)</f>
        <v>4.9110659383899739E-2</v>
      </c>
      <c r="C36" s="133">
        <f t="shared" si="7"/>
        <v>4.8981770597731442E-2</v>
      </c>
      <c r="D36" s="134">
        <f t="shared" si="7"/>
        <v>7.3556248173590494E-2</v>
      </c>
      <c r="E36" s="135">
        <f t="shared" si="7"/>
        <v>3.3306690738754696E-16</v>
      </c>
      <c r="F36" s="136">
        <f t="shared" si="7"/>
        <v>5.2095080386257348E-16</v>
      </c>
      <c r="G36" s="137">
        <f t="shared" si="7"/>
        <v>-4.483592984063132E-16</v>
      </c>
      <c r="H36" s="135">
        <f t="shared" si="7"/>
        <v>1.7507363080627468E-16</v>
      </c>
      <c r="I36" s="136">
        <f t="shared" si="7"/>
        <v>1.8254628577971323E-16</v>
      </c>
      <c r="J36" s="137">
        <f t="shared" si="7"/>
        <v>-1.8147876364065058E-16</v>
      </c>
      <c r="K36" s="138">
        <f t="shared" si="7"/>
        <v>1.9428902930940239E-16</v>
      </c>
    </row>
    <row r="37" spans="1:11" ht="13.5" customHeight="1">
      <c r="A37" s="139" t="s">
        <v>90</v>
      </c>
      <c r="B37" s="140">
        <f t="shared" ref="B37:K37" si="8">STDEV(B9:B34)</f>
        <v>2.7047181464860941E-2</v>
      </c>
      <c r="C37" s="141">
        <f t="shared" si="8"/>
        <v>7.9760428836986846E-3</v>
      </c>
      <c r="D37" s="142">
        <f t="shared" si="8"/>
        <v>3.5014125182165061E-2</v>
      </c>
      <c r="E37" s="143">
        <f t="shared" si="8"/>
        <v>0.99999999999999922</v>
      </c>
      <c r="F37" s="144">
        <f t="shared" si="8"/>
        <v>0.99999999999999489</v>
      </c>
      <c r="G37" s="145">
        <f t="shared" si="8"/>
        <v>1.0000000000000004</v>
      </c>
      <c r="H37" s="143">
        <f t="shared" si="8"/>
        <v>0.52678398507554058</v>
      </c>
      <c r="I37" s="144">
        <f t="shared" si="8"/>
        <v>0.32173354981907143</v>
      </c>
      <c r="J37" s="145">
        <f t="shared" si="8"/>
        <v>0.40089835606894214</v>
      </c>
      <c r="K37" s="146">
        <f t="shared" si="8"/>
        <v>0.99999999999999845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2014</v>
      </c>
      <c r="C2" s="147"/>
      <c r="D2" s="147"/>
      <c r="E2" s="208" t="s">
        <v>91</v>
      </c>
      <c r="F2" s="209"/>
      <c r="G2" s="150">
        <v>241955340.00966799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FA_2014_20130902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92</v>
      </c>
      <c r="F5" s="158" t="s">
        <v>93</v>
      </c>
      <c r="G5" s="159" t="s">
        <v>94</v>
      </c>
    </row>
    <row r="6" spans="1:7" ht="25.5" customHeight="1">
      <c r="A6" s="130"/>
      <c r="B6" s="160" t="s">
        <v>95</v>
      </c>
      <c r="C6" s="86" t="s">
        <v>60</v>
      </c>
      <c r="D6" s="86" t="s">
        <v>96</v>
      </c>
      <c r="E6" s="86" t="s">
        <v>97</v>
      </c>
      <c r="F6" s="86" t="s">
        <v>98</v>
      </c>
      <c r="G6" s="161" t="s">
        <v>99</v>
      </c>
    </row>
    <row r="7" spans="1:7">
      <c r="A7" s="28"/>
      <c r="B7" s="162" t="s">
        <v>27</v>
      </c>
      <c r="C7" s="163">
        <f>SLA_B!B8</f>
        <v>1392396</v>
      </c>
      <c r="D7" s="164">
        <f>ROUND(Index!K9,3)</f>
        <v>7.3999999999999996E-2</v>
      </c>
      <c r="E7" s="165">
        <f t="shared" ref="E7:E32" si="0">D7-D$35</f>
        <v>1.3150000000000002</v>
      </c>
      <c r="F7" s="163">
        <f t="shared" ref="F7:F32" si="1">IF(E7&gt;E$36,C7*(E7-E$36),0)</f>
        <v>103090.85769230794</v>
      </c>
      <c r="G7" s="166">
        <f t="shared" ref="G7:G32" si="2">F7/F$34*G$2</f>
        <v>7023232.6627828376</v>
      </c>
    </row>
    <row r="8" spans="1:7">
      <c r="A8" s="28"/>
      <c r="B8" s="167" t="s">
        <v>28</v>
      </c>
      <c r="C8" s="168">
        <f>SLA_B!B9</f>
        <v>985046</v>
      </c>
      <c r="D8" s="169">
        <f>ROUND(Index!K10,3)</f>
        <v>0.4</v>
      </c>
      <c r="E8" s="170">
        <f t="shared" si="0"/>
        <v>1.641</v>
      </c>
      <c r="F8" s="168">
        <f t="shared" si="1"/>
        <v>394056.28638461541</v>
      </c>
      <c r="G8" s="171">
        <f t="shared" si="2"/>
        <v>26845726.609158263</v>
      </c>
    </row>
    <row r="9" spans="1:7">
      <c r="A9" s="28"/>
      <c r="B9" s="172" t="s">
        <v>29</v>
      </c>
      <c r="C9" s="173">
        <f>SLA_B!B10</f>
        <v>381966</v>
      </c>
      <c r="D9" s="174">
        <f>ROUND(Index!K11,3)</f>
        <v>-0.45600000000000002</v>
      </c>
      <c r="E9" s="175">
        <f t="shared" si="0"/>
        <v>0.78500000000000014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35382</v>
      </c>
      <c r="D10" s="169">
        <f>ROUND(Index!K12,3)</f>
        <v>-0.69399999999999995</v>
      </c>
      <c r="E10" s="170">
        <f t="shared" si="0"/>
        <v>0.54700000000000015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147904</v>
      </c>
      <c r="D11" s="174">
        <f>ROUND(Index!K13,3)</f>
        <v>-0.995</v>
      </c>
      <c r="E11" s="175">
        <f t="shared" si="0"/>
        <v>0.24600000000000011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35885</v>
      </c>
      <c r="D12" s="169">
        <f>ROUND(Index!K14,3)</f>
        <v>-0.88600000000000001</v>
      </c>
      <c r="E12" s="170">
        <f t="shared" si="0"/>
        <v>0.35500000000000009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41311</v>
      </c>
      <c r="D13" s="174">
        <f>ROUND(Index!K15,3)</f>
        <v>-1.2410000000000001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39217</v>
      </c>
      <c r="D14" s="169">
        <f>ROUND(Index!K16,3)</f>
        <v>-7.2999999999999995E-2</v>
      </c>
      <c r="E14" s="170">
        <f t="shared" si="0"/>
        <v>1.1680000000000001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115104</v>
      </c>
      <c r="D15" s="174">
        <f>ROUND(Index!K17,3)</f>
        <v>-0.379</v>
      </c>
      <c r="E15" s="175">
        <f t="shared" si="0"/>
        <v>0.8620000000000001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284668</v>
      </c>
      <c r="D16" s="169">
        <f>ROUND(Index!K18,3)</f>
        <v>-0.36099999999999999</v>
      </c>
      <c r="E16" s="170">
        <f t="shared" si="0"/>
        <v>0.88000000000000012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256990</v>
      </c>
      <c r="D17" s="174">
        <f>ROUND(Index!K19,3)</f>
        <v>0.01</v>
      </c>
      <c r="E17" s="175">
        <f t="shared" si="0"/>
        <v>1.2510000000000001</v>
      </c>
      <c r="F17" s="173">
        <f t="shared" si="1"/>
        <v>2579.7842307692626</v>
      </c>
      <c r="G17" s="176">
        <f t="shared" si="2"/>
        <v>175752.00437800487</v>
      </c>
    </row>
    <row r="18" spans="1:7">
      <c r="A18" s="28"/>
      <c r="B18" s="167" t="s">
        <v>38</v>
      </c>
      <c r="C18" s="168">
        <f>SLA_B!B19</f>
        <v>186255</v>
      </c>
      <c r="D18" s="169">
        <f>ROUND(Index!K20,3)</f>
        <v>2.7850000000000001</v>
      </c>
      <c r="E18" s="170">
        <f t="shared" si="0"/>
        <v>4.0259999999999998</v>
      </c>
      <c r="F18" s="168">
        <f t="shared" si="1"/>
        <v>518727.33865384612</v>
      </c>
      <c r="G18" s="171">
        <f t="shared" si="2"/>
        <v>35339145.191571504</v>
      </c>
    </row>
    <row r="19" spans="1:7">
      <c r="A19" s="28"/>
      <c r="B19" s="172" t="s">
        <v>39</v>
      </c>
      <c r="C19" s="173">
        <f>SLA_B!B20</f>
        <v>275360</v>
      </c>
      <c r="D19" s="174">
        <f>ROUND(Index!K21,3)</f>
        <v>-0.15</v>
      </c>
      <c r="E19" s="175">
        <f t="shared" si="0"/>
        <v>1.0910000000000002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77139</v>
      </c>
      <c r="D20" s="169">
        <f>ROUND(Index!K22,3)</f>
        <v>0.41199999999999998</v>
      </c>
      <c r="E20" s="170">
        <f t="shared" si="0"/>
        <v>1.653</v>
      </c>
      <c r="F20" s="168">
        <f t="shared" si="1"/>
        <v>31784.234884615387</v>
      </c>
      <c r="G20" s="171">
        <f t="shared" si="2"/>
        <v>2165352.7926739571</v>
      </c>
    </row>
    <row r="21" spans="1:7">
      <c r="A21" s="28"/>
      <c r="B21" s="172" t="s">
        <v>41</v>
      </c>
      <c r="C21" s="173">
        <f>SLA_B!B22</f>
        <v>53313</v>
      </c>
      <c r="D21" s="174">
        <f>ROUND(Index!K23,3)</f>
        <v>-0.46300000000000002</v>
      </c>
      <c r="E21" s="175">
        <f t="shared" si="0"/>
        <v>0.77800000000000002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15743</v>
      </c>
      <c r="D22" s="169">
        <f>ROUND(Index!K24,3)</f>
        <v>-0.999</v>
      </c>
      <c r="E22" s="170">
        <f t="shared" si="0"/>
        <v>0.2420000000000001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483156</v>
      </c>
      <c r="D23" s="174">
        <f>ROUND(Index!K25,3)</f>
        <v>-0.44</v>
      </c>
      <c r="E23" s="175">
        <f t="shared" si="0"/>
        <v>0.80100000000000016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193388</v>
      </c>
      <c r="D24" s="169">
        <f>ROUND(Index!K26,3)</f>
        <v>-0.48299999999999998</v>
      </c>
      <c r="E24" s="170">
        <f t="shared" si="0"/>
        <v>0.75800000000000012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618298</v>
      </c>
      <c r="D25" s="174">
        <f>ROUND(Index!K27,3)</f>
        <v>-0.70599999999999996</v>
      </c>
      <c r="E25" s="175">
        <f t="shared" si="0"/>
        <v>0.53500000000000014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251973</v>
      </c>
      <c r="D26" s="169">
        <f>ROUND(Index!K28,3)</f>
        <v>-0.872</v>
      </c>
      <c r="E26" s="170">
        <f t="shared" si="0"/>
        <v>0.36900000000000011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336943</v>
      </c>
      <c r="D27" s="174">
        <f>ROUND(Index!K29,3)</f>
        <v>0.9</v>
      </c>
      <c r="E27" s="175">
        <f t="shared" si="0"/>
        <v>2.141</v>
      </c>
      <c r="F27" s="173">
        <f t="shared" si="1"/>
        <v>303261.65934615384</v>
      </c>
      <c r="G27" s="176">
        <f t="shared" si="2"/>
        <v>20660194.695892509</v>
      </c>
    </row>
    <row r="28" spans="1:7">
      <c r="A28" s="28"/>
      <c r="B28" s="167" t="s">
        <v>48</v>
      </c>
      <c r="C28" s="168">
        <f>SLA_B!B29</f>
        <v>725944</v>
      </c>
      <c r="D28" s="169">
        <f>ROUND(Index!K30,3)</f>
        <v>1.206</v>
      </c>
      <c r="E28" s="170">
        <f t="shared" si="0"/>
        <v>2.4470000000000001</v>
      </c>
      <c r="F28" s="168">
        <f t="shared" si="1"/>
        <v>875516.38492307696</v>
      </c>
      <c r="G28" s="171">
        <f t="shared" si="2"/>
        <v>59645980.342368484</v>
      </c>
    </row>
    <row r="29" spans="1:7">
      <c r="A29" s="28"/>
      <c r="B29" s="172" t="s">
        <v>49</v>
      </c>
      <c r="C29" s="173">
        <f>SLA_B!B30</f>
        <v>317022</v>
      </c>
      <c r="D29" s="174">
        <f>ROUND(Index!K31,3)</f>
        <v>-0.36699999999999999</v>
      </c>
      <c r="E29" s="175">
        <f t="shared" si="0"/>
        <v>0.87400000000000011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173183</v>
      </c>
      <c r="D30" s="169">
        <f>ROUND(Index!K32,3)</f>
        <v>1.3029999999999999</v>
      </c>
      <c r="E30" s="170">
        <f t="shared" si="0"/>
        <v>2.544</v>
      </c>
      <c r="F30" s="168">
        <f t="shared" si="1"/>
        <v>225664.10988461541</v>
      </c>
      <c r="G30" s="171">
        <f t="shared" si="2"/>
        <v>15373735.196673041</v>
      </c>
    </row>
    <row r="31" spans="1:7">
      <c r="A31" s="28"/>
      <c r="B31" s="172" t="s">
        <v>51</v>
      </c>
      <c r="C31" s="173">
        <f>SLA_B!B32</f>
        <v>460534</v>
      </c>
      <c r="D31" s="174">
        <f>ROUND(Index!K33,3)</f>
        <v>2.3650000000000002</v>
      </c>
      <c r="E31" s="175">
        <f t="shared" si="0"/>
        <v>3.6060000000000003</v>
      </c>
      <c r="F31" s="173">
        <f t="shared" si="1"/>
        <v>1089180.622846154</v>
      </c>
      <c r="G31" s="176">
        <f t="shared" si="2"/>
        <v>74202204.708342746</v>
      </c>
    </row>
    <row r="32" spans="1:7">
      <c r="A32" s="28"/>
      <c r="B32" s="167" t="s">
        <v>52</v>
      </c>
      <c r="C32" s="177">
        <f>SLA_B!B33</f>
        <v>70542</v>
      </c>
      <c r="D32" s="178">
        <f>ROUND(Index!K34,3)</f>
        <v>0.109</v>
      </c>
      <c r="E32" s="179">
        <f t="shared" si="0"/>
        <v>1.35</v>
      </c>
      <c r="F32" s="168">
        <f t="shared" si="1"/>
        <v>7691.7911538461613</v>
      </c>
      <c r="G32" s="171">
        <f t="shared" si="2"/>
        <v>524015.8058266617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7954662</v>
      </c>
      <c r="D34" s="184"/>
      <c r="E34" s="184"/>
      <c r="F34" s="183">
        <f>SUM(F7:F32)</f>
        <v>3551553.0700000003</v>
      </c>
      <c r="G34" s="171">
        <f>SUM(G7:G32)</f>
        <v>241955340.00966799</v>
      </c>
    </row>
    <row r="35" spans="1:7" s="185" customFormat="1">
      <c r="A35" s="186"/>
      <c r="B35" s="187" t="s">
        <v>100</v>
      </c>
      <c r="C35" s="186"/>
      <c r="D35" s="188">
        <f>MIN(D7:D32)</f>
        <v>-1.2410000000000001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89</v>
      </c>
      <c r="C36" s="191"/>
      <c r="D36" s="192">
        <f>AVERAGE(D7:D32)</f>
        <v>-3.8461538461499533E-5</v>
      </c>
      <c r="E36" s="192">
        <f>AVERAGE(E7:E32)</f>
        <v>1.2409615384615384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2011-12-22T15:25:33Z</cp:lastPrinted>
  <dcterms:created xsi:type="dcterms:W3CDTF">2006-05-21T10:23:50Z</dcterms:created>
  <dcterms:modified xsi:type="dcterms:W3CDTF">2013-10-09T12:58:48Z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