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C31" i="7" s="1"/>
  <c r="J30" i="2"/>
  <c r="C30" i="7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A4" i="1"/>
  <c r="A3"/>
  <c r="C9" i="8" l="1"/>
  <c r="C11"/>
  <c r="E33" i="7"/>
  <c r="E7" i="8"/>
  <c r="E8"/>
  <c r="E9"/>
  <c r="E10"/>
  <c r="E11"/>
  <c r="C7"/>
  <c r="C8"/>
  <c r="C10"/>
  <c r="A2" i="9"/>
  <c r="E1" i="8"/>
  <c r="C12"/>
  <c r="C14"/>
  <c r="C16"/>
  <c r="C18"/>
  <c r="C20"/>
  <c r="C22"/>
  <c r="C24"/>
  <c r="C26"/>
  <c r="C28"/>
  <c r="C30"/>
  <c r="C32" i="7"/>
  <c r="G32" i="6"/>
  <c r="H32" s="1"/>
  <c r="E12" i="8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1" i="6"/>
  <c r="I32"/>
  <c r="G32" i="7" s="1"/>
  <c r="E33" i="6"/>
  <c r="C13" i="8"/>
  <c r="C15"/>
  <c r="C17"/>
  <c r="C19"/>
  <c r="C21"/>
  <c r="C23"/>
  <c r="C25"/>
  <c r="C27"/>
  <c r="C29"/>
  <c r="C31"/>
  <c r="F7"/>
  <c r="F33" i="7"/>
  <c r="F33" i="8" s="1"/>
  <c r="G1" i="2"/>
  <c r="B2" i="3"/>
  <c r="A2" i="4"/>
  <c r="A2" i="5"/>
  <c r="D3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D1"/>
  <c r="D33"/>
  <c r="D7" i="8"/>
  <c r="D9"/>
  <c r="D11"/>
  <c r="D13"/>
  <c r="D15"/>
  <c r="D17"/>
  <c r="D19"/>
  <c r="D21"/>
  <c r="D23"/>
  <c r="D25"/>
  <c r="D27"/>
  <c r="D29"/>
  <c r="D31"/>
  <c r="G31" l="1"/>
  <c r="H31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11" i="8"/>
  <c r="H11" i="7"/>
  <c r="G9" i="8"/>
  <c r="H9" i="7"/>
  <c r="G30" i="8"/>
  <c r="H30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10" i="8"/>
  <c r="H10" i="7"/>
  <c r="G8" i="8"/>
  <c r="H8" i="7"/>
  <c r="G32" i="8"/>
  <c r="C32"/>
  <c r="H32" i="7"/>
  <c r="E33" i="8"/>
  <c r="C33" i="7"/>
  <c r="D33" i="8"/>
  <c r="G33" i="6"/>
  <c r="H33" s="1"/>
  <c r="H7"/>
  <c r="I7" s="1"/>
  <c r="I33" l="1"/>
  <c r="G7" i="7"/>
  <c r="F31" i="9"/>
  <c r="H32" i="8"/>
  <c r="E31" i="9"/>
  <c r="D31"/>
  <c r="C31"/>
  <c r="F9"/>
  <c r="H10" i="8"/>
  <c r="E9" i="9"/>
  <c r="D9"/>
  <c r="B9"/>
  <c r="C9"/>
  <c r="F13"/>
  <c r="H14" i="8"/>
  <c r="E13" i="9"/>
  <c r="B13"/>
  <c r="C13"/>
  <c r="D13"/>
  <c r="F17"/>
  <c r="H18" i="8"/>
  <c r="E17" i="9"/>
  <c r="B17"/>
  <c r="C17"/>
  <c r="D17"/>
  <c r="F21"/>
  <c r="H22" i="8"/>
  <c r="E21" i="9"/>
  <c r="B21"/>
  <c r="C21"/>
  <c r="D21"/>
  <c r="F25"/>
  <c r="H26" i="8"/>
  <c r="E25" i="9"/>
  <c r="B25"/>
  <c r="C25"/>
  <c r="D25"/>
  <c r="F29"/>
  <c r="H30" i="8"/>
  <c r="E29" i="9"/>
  <c r="B29"/>
  <c r="C29"/>
  <c r="D29"/>
  <c r="E10"/>
  <c r="H11" i="8"/>
  <c r="F10" i="9"/>
  <c r="B10"/>
  <c r="D10"/>
  <c r="C10"/>
  <c r="E14"/>
  <c r="H15" i="8"/>
  <c r="F14" i="9"/>
  <c r="D14"/>
  <c r="B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E30"/>
  <c r="H31" i="8"/>
  <c r="F30" i="9"/>
  <c r="D30"/>
  <c r="B30"/>
  <c r="C30"/>
  <c r="B31"/>
  <c r="G31"/>
  <c r="G9"/>
  <c r="G13"/>
  <c r="G17"/>
  <c r="G21"/>
  <c r="G25"/>
  <c r="G29"/>
  <c r="G10"/>
  <c r="G14"/>
  <c r="G18"/>
  <c r="G22"/>
  <c r="G26"/>
  <c r="G30"/>
  <c r="C33" i="8"/>
  <c r="F7" i="9"/>
  <c r="H8" i="8"/>
  <c r="E7" i="9"/>
  <c r="D7"/>
  <c r="B7"/>
  <c r="C7"/>
  <c r="F11"/>
  <c r="H12" i="8"/>
  <c r="E11" i="9"/>
  <c r="B11"/>
  <c r="D11"/>
  <c r="C11"/>
  <c r="F15"/>
  <c r="H16" i="8"/>
  <c r="E15" i="9"/>
  <c r="B15"/>
  <c r="D15"/>
  <c r="C15"/>
  <c r="F19"/>
  <c r="H20" i="8"/>
  <c r="E19" i="9"/>
  <c r="B19"/>
  <c r="D19"/>
  <c r="C19"/>
  <c r="F23"/>
  <c r="H24" i="8"/>
  <c r="E23" i="9"/>
  <c r="B23"/>
  <c r="D23"/>
  <c r="C23"/>
  <c r="F27"/>
  <c r="H28" i="8"/>
  <c r="E27" i="9"/>
  <c r="B27"/>
  <c r="D27"/>
  <c r="C27"/>
  <c r="E8"/>
  <c r="H9" i="8"/>
  <c r="F8" i="9"/>
  <c r="D8"/>
  <c r="C8"/>
  <c r="B8"/>
  <c r="E12"/>
  <c r="H13" i="8"/>
  <c r="F12" i="9"/>
  <c r="B12"/>
  <c r="C12"/>
  <c r="D12"/>
  <c r="E16"/>
  <c r="H17" i="8"/>
  <c r="F16" i="9"/>
  <c r="B16"/>
  <c r="C16"/>
  <c r="D16"/>
  <c r="E20"/>
  <c r="H21" i="8"/>
  <c r="F20" i="9"/>
  <c r="B20"/>
  <c r="C20"/>
  <c r="D20"/>
  <c r="E24"/>
  <c r="H25" i="8"/>
  <c r="F24" i="9"/>
  <c r="B24"/>
  <c r="C24"/>
  <c r="D24"/>
  <c r="E28"/>
  <c r="H29" i="8"/>
  <c r="F28" i="9"/>
  <c r="B28"/>
  <c r="C28"/>
  <c r="D28"/>
  <c r="G7"/>
  <c r="G11"/>
  <c r="G15"/>
  <c r="G19"/>
  <c r="G23"/>
  <c r="G27"/>
  <c r="G8"/>
  <c r="G12"/>
  <c r="G16"/>
  <c r="G20"/>
  <c r="G24"/>
  <c r="G28"/>
  <c r="H24" l="1"/>
  <c r="H20"/>
  <c r="H16"/>
  <c r="H12"/>
  <c r="H8"/>
  <c r="H27"/>
  <c r="H23"/>
  <c r="H19"/>
  <c r="H15"/>
  <c r="H11"/>
  <c r="H10"/>
  <c r="H29"/>
  <c r="H25"/>
  <c r="H21"/>
  <c r="H17"/>
  <c r="H13"/>
  <c r="G33" i="7"/>
  <c r="G7" i="8"/>
  <c r="H7" i="7"/>
  <c r="G6" i="9" s="1"/>
  <c r="H28"/>
  <c r="H7"/>
  <c r="H31"/>
  <c r="H30"/>
  <c r="H26"/>
  <c r="H22"/>
  <c r="H18"/>
  <c r="H14"/>
  <c r="H9"/>
  <c r="G37" l="1"/>
  <c r="G38" s="1"/>
  <c r="E6"/>
  <c r="H7" i="8"/>
  <c r="F6" i="9"/>
  <c r="H33" i="7"/>
  <c r="D6" i="9"/>
  <c r="B6"/>
  <c r="C6"/>
  <c r="G32"/>
  <c r="G34" s="1"/>
  <c r="G35" s="1"/>
  <c r="G33" i="8"/>
  <c r="C37" i="9" l="1"/>
  <c r="C38" s="1"/>
  <c r="D37"/>
  <c r="D38" s="1"/>
  <c r="F37"/>
  <c r="F38" s="1"/>
  <c r="E37"/>
  <c r="E38" s="1"/>
  <c r="B37"/>
  <c r="B38" s="1"/>
  <c r="H6"/>
  <c r="H33" i="8"/>
  <c r="E32" i="9"/>
  <c r="E34" s="1"/>
  <c r="E35" s="1"/>
  <c r="F32"/>
  <c r="F34" s="1"/>
  <c r="F35" s="1"/>
  <c r="D32"/>
  <c r="D34" s="1"/>
  <c r="D35" s="1"/>
  <c r="C32"/>
  <c r="C34" s="1"/>
  <c r="C35" s="1"/>
  <c r="B32"/>
  <c r="H32" s="1"/>
  <c r="B34" l="1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<sst xmlns="http://schemas.openxmlformats.org/spreadsheetml/2006/main" count="452" uniqueCount="127">
  <si>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</si>
  <si>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</si>
  <si>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</si>
  <si>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</si>
  <si>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</si>
  <si>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</si>
  <si>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</si>
  <si>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</si>
  <si>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</si>
  <si>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</si>
  <si>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</si>
  <si>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</si>
  <si>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</si>
  <si>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</si>
  <si>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</si>
  <si>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</si>
  <si>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</si>
  <si>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</si>
  <si>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</si>
  <si>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</si>
  <si>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</si>
  <si>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</si>
  <si>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BemJahr</t>
  </si>
  <si>
    <t>b263fcb5-6990-e111-98b5-00215ad18666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</si>
  <si>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</si>
  <si>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</si>
  <si>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</si>
  <si>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</si>
  <si>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</si>
  <si>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</si>
  <si>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</si>
  <si>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</si>
  <si>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</si>
  <si>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</si>
  <si>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</si>
  <si>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</si>
  <si>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</si>
  <si>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</si>
  <si>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</si>
  <si>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</si>
  <si>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</si>
  <si>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</si>
  <si>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</si>
  <si>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</si>
  <si>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</si>
  <si>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</si>
  <si>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</si>
  <si>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</si>
  <si>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</si>
  <si>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</si>
  <si>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</si>
  <si>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</si>
  <si>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</si>
  <si>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</si>
  <si>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</si>
  <si>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</si>
  <si>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</si>
  <si>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</si>
  <si>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</si>
  <si>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</si>
  <si>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</si>
  <si>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</si>
  <si>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</si>
  <si>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</si>
  <si>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</si>
  <si>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</si>
  <si>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</si>
  <si>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</si>
  <si>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</si>
  <si>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</si>
  <si>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</si>
  <si>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</si>
  <si>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</si>
  <si>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</si>
  <si>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</si>
  <si>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</si>
  <si>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</si>
  <si>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</si>
  <si>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</si>
  <si>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</si>
  <si>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</si>
  <si>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</si>
  <si>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</si>
  <si>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</si>
  <si>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</si>
  <si>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</si>
  <si>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</si>
  <si>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</si>
  <si>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</si>
  <si>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</si>
  <si>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</si>
  <si>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</si>
  <si>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</si>
  <si>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</si>
  <si>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</si>
  <si>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</si>
  <si>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</si>
  <si>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</si>
  <si>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</si>
  <si>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</si>
  <si>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</si>
  <si>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</si>
  <si>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</si>
  <si>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</si>
  <si>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</si>
  <si>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</si>
  <si>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</si>
  <si>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</si>
  <si>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</si>
  <si>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</si>
  <si>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</si>
  <si>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</si>
  <si>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</si>
  <si>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</si>
  <si>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</si>
  <si>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</si>
  <si>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</si>
  <si>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</si>
  <si>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</si>
  <si>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</si>
  <si>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</si>
  <si>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</si>
  <si>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</si>
  <si>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Graubünden*</t>
  </si>
  <si>
    <t>Jura**</t>
  </si>
  <si>
    <t>* Schätzung</t>
  </si>
  <si>
    <t>** Korrektur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</si>
</sst>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6" fillId="0" borderId="0" xfId="0" applyFont="1" applyFill="1"/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zoomScaleNormal="100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2007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2011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2011</v>
      </c>
    </row>
    <row r="31" spans="2:4">
      <c r="B31" s="12" t="s">
        <v>22</v>
      </c>
      <c r="C31" s="13">
        <v>2007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2007</v>
      </c>
      <c r="G1" s="20" t="str">
        <f>Info!A4</f>
        <v>Referenzjahr 2011</v>
      </c>
      <c r="J1" s="21" t="str">
        <f>Info!$C$28</f>
        <v>FA_2011_20120427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804428</v>
      </c>
      <c r="D7" s="45">
        <v>52721482.100000001</v>
      </c>
      <c r="E7" s="45">
        <v>29200</v>
      </c>
      <c r="F7" s="45">
        <v>228607</v>
      </c>
      <c r="G7" s="45">
        <v>2667887.7000000002</v>
      </c>
      <c r="H7" s="45">
        <v>575821</v>
      </c>
      <c r="I7" s="45">
        <v>50053594.399999999</v>
      </c>
      <c r="J7" s="46">
        <f t="shared" ref="J7:J32" si="0">I7-(E7/1000*H7)</f>
        <v>33239621.199999999</v>
      </c>
      <c r="K7" s="1"/>
      <c r="L7" s="47"/>
    </row>
    <row r="8" spans="1:12">
      <c r="B8" s="48" t="s">
        <v>50</v>
      </c>
      <c r="C8" s="49">
        <v>604301</v>
      </c>
      <c r="D8" s="49">
        <v>28752354.600000001</v>
      </c>
      <c r="E8" s="49">
        <v>29200</v>
      </c>
      <c r="F8" s="49">
        <v>214306</v>
      </c>
      <c r="G8" s="49">
        <v>2264777.5</v>
      </c>
      <c r="H8" s="49">
        <v>389995</v>
      </c>
      <c r="I8" s="49">
        <v>26487577.100000001</v>
      </c>
      <c r="J8" s="50">
        <f t="shared" si="0"/>
        <v>15099723.100000001</v>
      </c>
      <c r="K8" s="1"/>
      <c r="L8" s="47"/>
    </row>
    <row r="9" spans="1:12">
      <c r="B9" s="51" t="s">
        <v>51</v>
      </c>
      <c r="C9" s="52">
        <v>209993</v>
      </c>
      <c r="D9" s="52">
        <v>11003218.199999999</v>
      </c>
      <c r="E9" s="52">
        <v>29200</v>
      </c>
      <c r="F9" s="52">
        <v>64715</v>
      </c>
      <c r="G9" s="52">
        <v>827185.5</v>
      </c>
      <c r="H9" s="52">
        <v>145278</v>
      </c>
      <c r="I9" s="52">
        <v>10176032.699999999</v>
      </c>
      <c r="J9" s="53">
        <f t="shared" si="0"/>
        <v>5933915.0999999996</v>
      </c>
      <c r="K9" s="1"/>
      <c r="L9" s="47"/>
    </row>
    <row r="10" spans="1:12">
      <c r="B10" s="48" t="s">
        <v>52</v>
      </c>
      <c r="C10" s="49">
        <v>19982</v>
      </c>
      <c r="D10" s="49">
        <v>917057.4</v>
      </c>
      <c r="E10" s="49">
        <v>29200</v>
      </c>
      <c r="F10" s="49">
        <v>6421</v>
      </c>
      <c r="G10" s="49">
        <v>85112.8</v>
      </c>
      <c r="H10" s="49">
        <v>13561</v>
      </c>
      <c r="I10" s="49">
        <v>831944.6</v>
      </c>
      <c r="J10" s="50">
        <f t="shared" si="0"/>
        <v>435963.39999999997</v>
      </c>
      <c r="K10" s="1"/>
      <c r="L10" s="47"/>
    </row>
    <row r="11" spans="1:12">
      <c r="B11" s="51" t="s">
        <v>53</v>
      </c>
      <c r="C11" s="52">
        <v>81183</v>
      </c>
      <c r="D11" s="52">
        <v>6762756.5</v>
      </c>
      <c r="E11" s="52">
        <v>29200</v>
      </c>
      <c r="F11" s="52">
        <v>23065</v>
      </c>
      <c r="G11" s="52">
        <v>294589.2</v>
      </c>
      <c r="H11" s="52">
        <v>58118</v>
      </c>
      <c r="I11" s="52">
        <v>6468167.2999999998</v>
      </c>
      <c r="J11" s="53">
        <f t="shared" si="0"/>
        <v>4771121.7</v>
      </c>
      <c r="K11" s="1"/>
      <c r="L11" s="47"/>
    </row>
    <row r="12" spans="1:12">
      <c r="B12" s="48" t="s">
        <v>54</v>
      </c>
      <c r="C12" s="49">
        <v>20513</v>
      </c>
      <c r="D12" s="49">
        <v>1070494</v>
      </c>
      <c r="E12" s="49">
        <v>29200</v>
      </c>
      <c r="F12" s="49">
        <v>7077</v>
      </c>
      <c r="G12" s="49">
        <v>89721.5</v>
      </c>
      <c r="H12" s="49">
        <v>13436</v>
      </c>
      <c r="I12" s="49">
        <v>980772.5</v>
      </c>
      <c r="J12" s="50">
        <f t="shared" si="0"/>
        <v>588441.30000000005</v>
      </c>
      <c r="K12" s="1"/>
      <c r="L12" s="47"/>
    </row>
    <row r="13" spans="1:12">
      <c r="B13" s="51" t="s">
        <v>55</v>
      </c>
      <c r="C13" s="52">
        <v>23974</v>
      </c>
      <c r="D13" s="52">
        <v>1721837.7</v>
      </c>
      <c r="E13" s="52">
        <v>29200</v>
      </c>
      <c r="F13" s="52">
        <v>6237</v>
      </c>
      <c r="G13" s="52">
        <v>84717.2</v>
      </c>
      <c r="H13" s="52">
        <v>17737</v>
      </c>
      <c r="I13" s="52">
        <v>1637120.5</v>
      </c>
      <c r="J13" s="53">
        <f t="shared" si="0"/>
        <v>1119200.1000000001</v>
      </c>
      <c r="K13" s="1"/>
      <c r="L13" s="47"/>
    </row>
    <row r="14" spans="1:12">
      <c r="B14" s="48" t="s">
        <v>56</v>
      </c>
      <c r="C14" s="49">
        <v>22301</v>
      </c>
      <c r="D14" s="49">
        <v>1075860.8</v>
      </c>
      <c r="E14" s="49">
        <v>29200</v>
      </c>
      <c r="F14" s="49">
        <v>7124</v>
      </c>
      <c r="G14" s="49">
        <v>99490.7</v>
      </c>
      <c r="H14" s="49">
        <v>15177</v>
      </c>
      <c r="I14" s="49">
        <v>976370.1</v>
      </c>
      <c r="J14" s="50">
        <f t="shared" si="0"/>
        <v>533201.69999999995</v>
      </c>
      <c r="K14" s="1"/>
      <c r="L14" s="47"/>
    </row>
    <row r="15" spans="1:12">
      <c r="B15" s="51" t="s">
        <v>57</v>
      </c>
      <c r="C15" s="52">
        <v>63909</v>
      </c>
      <c r="D15" s="52">
        <v>5938572.2999999998</v>
      </c>
      <c r="E15" s="52">
        <v>29200</v>
      </c>
      <c r="F15" s="52">
        <v>15632</v>
      </c>
      <c r="G15" s="52">
        <v>184296.2</v>
      </c>
      <c r="H15" s="52">
        <v>48277</v>
      </c>
      <c r="I15" s="52">
        <v>5754276.0999999996</v>
      </c>
      <c r="J15" s="53">
        <f t="shared" si="0"/>
        <v>4344587.6999999993</v>
      </c>
      <c r="K15" s="1"/>
      <c r="L15" s="47"/>
    </row>
    <row r="16" spans="1:12">
      <c r="B16" s="48" t="s">
        <v>58</v>
      </c>
      <c r="C16" s="49">
        <v>148206</v>
      </c>
      <c r="D16" s="49">
        <v>7581221.2999999998</v>
      </c>
      <c r="E16" s="49">
        <v>29200</v>
      </c>
      <c r="F16" s="49">
        <v>48367</v>
      </c>
      <c r="G16" s="49">
        <v>591989</v>
      </c>
      <c r="H16" s="49">
        <v>99839</v>
      </c>
      <c r="I16" s="49">
        <v>6989232.2999999998</v>
      </c>
      <c r="J16" s="50">
        <f t="shared" si="0"/>
        <v>4073933.5</v>
      </c>
      <c r="K16" s="1"/>
      <c r="L16" s="47"/>
    </row>
    <row r="17" spans="2:12">
      <c r="B17" s="51" t="s">
        <v>59</v>
      </c>
      <c r="C17" s="52">
        <v>154317</v>
      </c>
      <c r="D17" s="52">
        <v>7892920</v>
      </c>
      <c r="E17" s="52">
        <v>29200</v>
      </c>
      <c r="F17" s="52">
        <v>48223</v>
      </c>
      <c r="G17" s="52">
        <v>537329.9</v>
      </c>
      <c r="H17" s="52">
        <v>106094</v>
      </c>
      <c r="I17" s="52">
        <v>7355590.0999999996</v>
      </c>
      <c r="J17" s="53">
        <f t="shared" si="0"/>
        <v>4257645.3</v>
      </c>
      <c r="K17" s="1"/>
      <c r="L17" s="47"/>
    </row>
    <row r="18" spans="2:12">
      <c r="B18" s="48" t="s">
        <v>60</v>
      </c>
      <c r="C18" s="49">
        <v>122833</v>
      </c>
      <c r="D18" s="49">
        <v>6986900.0999999996</v>
      </c>
      <c r="E18" s="49">
        <v>29200</v>
      </c>
      <c r="F18" s="49">
        <v>44736</v>
      </c>
      <c r="G18" s="49">
        <v>481916.9</v>
      </c>
      <c r="H18" s="49">
        <v>78097</v>
      </c>
      <c r="I18" s="49">
        <v>6504983.2000000002</v>
      </c>
      <c r="J18" s="50">
        <f t="shared" si="0"/>
        <v>4224550.8000000007</v>
      </c>
      <c r="K18" s="1"/>
      <c r="L18" s="47"/>
    </row>
    <row r="19" spans="2:12">
      <c r="B19" s="51" t="s">
        <v>61</v>
      </c>
      <c r="C19" s="52">
        <v>159585</v>
      </c>
      <c r="D19" s="52">
        <v>10164590.6</v>
      </c>
      <c r="E19" s="52">
        <v>29200</v>
      </c>
      <c r="F19" s="52">
        <v>41191</v>
      </c>
      <c r="G19" s="52">
        <v>461469.3</v>
      </c>
      <c r="H19" s="52">
        <v>118394</v>
      </c>
      <c r="I19" s="52">
        <v>9703121.3000000007</v>
      </c>
      <c r="J19" s="53">
        <f t="shared" si="0"/>
        <v>6246016.5000000009</v>
      </c>
      <c r="K19" s="1"/>
      <c r="L19" s="47"/>
    </row>
    <row r="20" spans="2:12">
      <c r="B20" s="48" t="s">
        <v>62</v>
      </c>
      <c r="C20" s="49">
        <v>44020</v>
      </c>
      <c r="D20" s="49">
        <v>2319744.2999999998</v>
      </c>
      <c r="E20" s="49">
        <v>29200</v>
      </c>
      <c r="F20" s="49">
        <v>13507</v>
      </c>
      <c r="G20" s="49">
        <v>176819.5</v>
      </c>
      <c r="H20" s="49">
        <v>30513</v>
      </c>
      <c r="I20" s="49">
        <v>2142924.7999999998</v>
      </c>
      <c r="J20" s="50">
        <f t="shared" si="0"/>
        <v>1251945.1999999997</v>
      </c>
      <c r="K20" s="1"/>
      <c r="L20" s="47"/>
    </row>
    <row r="21" spans="2:12">
      <c r="B21" s="51" t="s">
        <v>63</v>
      </c>
      <c r="C21" s="52">
        <v>30834</v>
      </c>
      <c r="D21" s="52">
        <v>1613457.7</v>
      </c>
      <c r="E21" s="52">
        <v>29200</v>
      </c>
      <c r="F21" s="52">
        <v>10012</v>
      </c>
      <c r="G21" s="52">
        <v>128961.1</v>
      </c>
      <c r="H21" s="52">
        <v>20822</v>
      </c>
      <c r="I21" s="52">
        <v>1484496.6</v>
      </c>
      <c r="J21" s="53">
        <f t="shared" si="0"/>
        <v>876494.20000000007</v>
      </c>
      <c r="K21" s="1"/>
      <c r="L21" s="47"/>
    </row>
    <row r="22" spans="2:12">
      <c r="B22" s="48" t="s">
        <v>64</v>
      </c>
      <c r="C22" s="49">
        <v>8730</v>
      </c>
      <c r="D22" s="49">
        <v>490906.9</v>
      </c>
      <c r="E22" s="49">
        <v>29200</v>
      </c>
      <c r="F22" s="49">
        <v>2820</v>
      </c>
      <c r="G22" s="49">
        <v>39170</v>
      </c>
      <c r="H22" s="49">
        <v>5910</v>
      </c>
      <c r="I22" s="49">
        <v>451736.9</v>
      </c>
      <c r="J22" s="50">
        <f t="shared" si="0"/>
        <v>279164.90000000002</v>
      </c>
      <c r="K22" s="1"/>
      <c r="L22" s="47"/>
    </row>
    <row r="23" spans="2:12">
      <c r="B23" s="51" t="s">
        <v>65</v>
      </c>
      <c r="C23" s="52">
        <v>268776</v>
      </c>
      <c r="D23" s="52">
        <v>13562810.300000001</v>
      </c>
      <c r="E23" s="52">
        <v>29200</v>
      </c>
      <c r="F23" s="52">
        <v>87277</v>
      </c>
      <c r="G23" s="52">
        <v>1099842.8</v>
      </c>
      <c r="H23" s="52">
        <v>181499</v>
      </c>
      <c r="I23" s="52">
        <v>12462967.5</v>
      </c>
      <c r="J23" s="53">
        <f t="shared" si="0"/>
        <v>7163196.7000000002</v>
      </c>
      <c r="K23" s="1"/>
      <c r="L23" s="47"/>
    </row>
    <row r="24" spans="2:12">
      <c r="B24" s="48" t="s">
        <v>66</v>
      </c>
      <c r="C24" s="49">
        <v>122232</v>
      </c>
      <c r="D24" s="49">
        <v>5798014.7999999998</v>
      </c>
      <c r="E24" s="49">
        <v>29200</v>
      </c>
      <c r="F24" s="49">
        <v>47737</v>
      </c>
      <c r="G24" s="49">
        <v>507752.1</v>
      </c>
      <c r="H24" s="49">
        <v>74495</v>
      </c>
      <c r="I24" s="49">
        <v>5290262.7</v>
      </c>
      <c r="J24" s="50">
        <f t="shared" si="0"/>
        <v>3115008.7</v>
      </c>
      <c r="K24" s="1"/>
      <c r="L24" s="47"/>
    </row>
    <row r="25" spans="2:12">
      <c r="B25" s="51" t="s">
        <v>67</v>
      </c>
      <c r="C25" s="52">
        <v>335139</v>
      </c>
      <c r="D25" s="52">
        <v>19338022.600000001</v>
      </c>
      <c r="E25" s="52">
        <v>29200</v>
      </c>
      <c r="F25" s="52">
        <v>84965</v>
      </c>
      <c r="G25" s="52">
        <v>1064957</v>
      </c>
      <c r="H25" s="52">
        <v>250174</v>
      </c>
      <c r="I25" s="52">
        <v>18273065.600000001</v>
      </c>
      <c r="J25" s="53">
        <f t="shared" si="0"/>
        <v>10967984.800000001</v>
      </c>
      <c r="K25" s="1"/>
      <c r="L25" s="47"/>
    </row>
    <row r="26" spans="2:12">
      <c r="B26" s="48" t="s">
        <v>68</v>
      </c>
      <c r="C26" s="49">
        <v>137043</v>
      </c>
      <c r="D26" s="49">
        <v>7205871.5999999996</v>
      </c>
      <c r="E26" s="49">
        <v>29200</v>
      </c>
      <c r="F26" s="49">
        <v>41438</v>
      </c>
      <c r="G26" s="49">
        <v>554191</v>
      </c>
      <c r="H26" s="49">
        <v>95605</v>
      </c>
      <c r="I26" s="49">
        <v>6651680.5999999996</v>
      </c>
      <c r="J26" s="50">
        <f t="shared" si="0"/>
        <v>3860014.5999999996</v>
      </c>
      <c r="K26" s="1"/>
      <c r="L26" s="47"/>
    </row>
    <row r="27" spans="2:12">
      <c r="B27" s="51" t="s">
        <v>69</v>
      </c>
      <c r="C27" s="52">
        <v>199327</v>
      </c>
      <c r="D27" s="52">
        <v>10501596.199999999</v>
      </c>
      <c r="E27" s="52">
        <v>29200</v>
      </c>
      <c r="F27" s="52">
        <v>72987</v>
      </c>
      <c r="G27" s="52">
        <v>923904.7</v>
      </c>
      <c r="H27" s="52">
        <v>126340</v>
      </c>
      <c r="I27" s="52">
        <v>9577691.5</v>
      </c>
      <c r="J27" s="53">
        <f t="shared" si="0"/>
        <v>5888563.5</v>
      </c>
      <c r="K27" s="1"/>
      <c r="L27" s="47"/>
    </row>
    <row r="28" spans="2:12">
      <c r="B28" s="48" t="s">
        <v>70</v>
      </c>
      <c r="C28" s="49">
        <v>381309</v>
      </c>
      <c r="D28" s="49">
        <v>23059218.100000001</v>
      </c>
      <c r="E28" s="49">
        <v>29200</v>
      </c>
      <c r="F28" s="49">
        <v>127161</v>
      </c>
      <c r="G28" s="49">
        <v>1412765.6</v>
      </c>
      <c r="H28" s="49">
        <v>254148</v>
      </c>
      <c r="I28" s="49">
        <v>21646452.5</v>
      </c>
      <c r="J28" s="50">
        <f t="shared" si="0"/>
        <v>14225330.9</v>
      </c>
      <c r="K28" s="1"/>
      <c r="L28" s="47"/>
    </row>
    <row r="29" spans="2:12">
      <c r="B29" s="51" t="s">
        <v>71</v>
      </c>
      <c r="C29" s="52">
        <v>206571</v>
      </c>
      <c r="D29" s="52">
        <v>8653407.1999999993</v>
      </c>
      <c r="E29" s="52">
        <v>29200</v>
      </c>
      <c r="F29" s="52">
        <v>91390</v>
      </c>
      <c r="G29" s="52">
        <v>821116.8</v>
      </c>
      <c r="H29" s="52">
        <v>115181</v>
      </c>
      <c r="I29" s="52">
        <v>7832290.4000000004</v>
      </c>
      <c r="J29" s="53">
        <f t="shared" si="0"/>
        <v>4469005.2000000011</v>
      </c>
      <c r="K29" s="1"/>
      <c r="L29" s="47"/>
    </row>
    <row r="30" spans="2:12">
      <c r="B30" s="48" t="s">
        <v>72</v>
      </c>
      <c r="C30" s="49">
        <v>100352</v>
      </c>
      <c r="D30" s="49">
        <v>5084563.5</v>
      </c>
      <c r="E30" s="49">
        <v>29200</v>
      </c>
      <c r="F30" s="49">
        <v>34426</v>
      </c>
      <c r="G30" s="49">
        <v>402551.4</v>
      </c>
      <c r="H30" s="49">
        <v>65926</v>
      </c>
      <c r="I30" s="49">
        <v>4682012.0999999996</v>
      </c>
      <c r="J30" s="50">
        <f t="shared" si="0"/>
        <v>2756972.8999999994</v>
      </c>
      <c r="K30" s="1"/>
      <c r="L30" s="47"/>
    </row>
    <row r="31" spans="2:12">
      <c r="B31" s="51" t="s">
        <v>73</v>
      </c>
      <c r="C31" s="52">
        <v>243983</v>
      </c>
      <c r="D31" s="52">
        <v>17578937.399999999</v>
      </c>
      <c r="E31" s="52">
        <v>29200</v>
      </c>
      <c r="F31" s="52">
        <v>80438</v>
      </c>
      <c r="G31" s="52">
        <v>918624.8</v>
      </c>
      <c r="H31" s="52">
        <v>163545</v>
      </c>
      <c r="I31" s="52">
        <v>16660312.6</v>
      </c>
      <c r="J31" s="53">
        <f t="shared" si="0"/>
        <v>11884798.6</v>
      </c>
      <c r="K31" s="1"/>
      <c r="L31" s="47"/>
    </row>
    <row r="32" spans="2:12">
      <c r="B32" s="48" t="s">
        <v>74</v>
      </c>
      <c r="C32" s="49">
        <v>41917</v>
      </c>
      <c r="D32" s="49">
        <v>1844129.6</v>
      </c>
      <c r="E32" s="49">
        <v>29200</v>
      </c>
      <c r="F32" s="49">
        <v>15779</v>
      </c>
      <c r="G32" s="49">
        <v>194998.2</v>
      </c>
      <c r="H32" s="49">
        <v>26138</v>
      </c>
      <c r="I32" s="49">
        <v>1649131.4</v>
      </c>
      <c r="J32" s="50">
        <f t="shared" si="0"/>
        <v>885901.79999999993</v>
      </c>
      <c r="K32" s="1"/>
      <c r="L32" s="47"/>
    </row>
    <row r="33" spans="2:12" s="54" customFormat="1">
      <c r="B33" s="55" t="s">
        <v>75</v>
      </c>
      <c r="C33" s="56">
        <f>SUM(C7:C32)</f>
        <v>4555758</v>
      </c>
      <c r="D33" s="56">
        <f>SUM(D7:D32)</f>
        <v>259639945.79999998</v>
      </c>
      <c r="E33" s="56">
        <f>AVERAGE(E7:E32)</f>
        <v>29200</v>
      </c>
      <c r="F33" s="56">
        <f>SUM(F7:F32)</f>
        <v>1465638</v>
      </c>
      <c r="G33" s="56">
        <f>SUM(G7:G32)</f>
        <v>16916138.400000002</v>
      </c>
      <c r="H33" s="56">
        <f>SUM(H7:H32)</f>
        <v>3090120</v>
      </c>
      <c r="I33" s="56">
        <f>SUM(I7:I32)</f>
        <v>242723807.39999995</v>
      </c>
      <c r="J33" s="57">
        <f>SUM(J7:J32)</f>
        <v>152492303.40000001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2007</v>
      </c>
    </row>
    <row r="2" spans="1:4" ht="15.75" customHeight="1">
      <c r="B2" s="63" t="str">
        <f>Info!A4</f>
        <v>Referenzjahr 2011</v>
      </c>
      <c r="C2" s="64"/>
    </row>
    <row r="3" spans="1:4" ht="19.5" customHeight="1">
      <c r="A3" s="65"/>
      <c r="B3" s="60"/>
      <c r="C3" s="21" t="str">
        <f>Info!$C$28</f>
        <v>FA_2011_20120427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QS_2011_2007.xlsx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1499881.7319873299</v>
      </c>
    </row>
    <row r="8" spans="1:4" ht="15" customHeight="1">
      <c r="A8" s="72"/>
      <c r="B8" s="75" t="s">
        <v>50</v>
      </c>
      <c r="C8" s="76">
        <v>527853.05326149997</v>
      </c>
    </row>
    <row r="9" spans="1:4" ht="15" customHeight="1">
      <c r="A9" s="72"/>
      <c r="B9" s="77" t="s">
        <v>51</v>
      </c>
      <c r="C9" s="78">
        <v>225750.878944667</v>
      </c>
    </row>
    <row r="10" spans="1:4" ht="15" customHeight="1">
      <c r="A10" s="72"/>
      <c r="B10" s="75" t="s">
        <v>52</v>
      </c>
      <c r="C10" s="76">
        <v>22721.342400000001</v>
      </c>
    </row>
    <row r="11" spans="1:4" ht="15" customHeight="1">
      <c r="A11" s="72"/>
      <c r="B11" s="77" t="s">
        <v>53</v>
      </c>
      <c r="C11" s="78">
        <v>128486.901961417</v>
      </c>
    </row>
    <row r="12" spans="1:4" ht="15" customHeight="1">
      <c r="A12" s="72"/>
      <c r="B12" s="75" t="s">
        <v>54</v>
      </c>
      <c r="C12" s="76">
        <v>25338.869647744999</v>
      </c>
    </row>
    <row r="13" spans="1:4" ht="15" customHeight="1">
      <c r="A13" s="72"/>
      <c r="B13" s="77" t="s">
        <v>55</v>
      </c>
      <c r="C13" s="78">
        <v>22189.5637873042</v>
      </c>
    </row>
    <row r="14" spans="1:4" ht="15" customHeight="1">
      <c r="A14" s="72"/>
      <c r="B14" s="75" t="s">
        <v>56</v>
      </c>
      <c r="C14" s="76">
        <v>24352.74777106</v>
      </c>
    </row>
    <row r="15" spans="1:4" ht="15" customHeight="1">
      <c r="A15" s="72"/>
      <c r="B15" s="77" t="s">
        <v>57</v>
      </c>
      <c r="C15" s="78">
        <v>171209.23476318299</v>
      </c>
    </row>
    <row r="16" spans="1:4" ht="15" customHeight="1">
      <c r="A16" s="72"/>
      <c r="B16" s="75" t="s">
        <v>58</v>
      </c>
      <c r="C16" s="76">
        <v>171006.15503775</v>
      </c>
    </row>
    <row r="17" spans="1:3" ht="15" customHeight="1">
      <c r="A17" s="72"/>
      <c r="B17" s="77" t="s">
        <v>59</v>
      </c>
      <c r="C17" s="78">
        <v>136120.44136366699</v>
      </c>
    </row>
    <row r="18" spans="1:3" ht="15" customHeight="1">
      <c r="A18" s="72"/>
      <c r="B18" s="75" t="s">
        <v>60</v>
      </c>
      <c r="C18" s="76">
        <v>715899.61675589997</v>
      </c>
    </row>
    <row r="19" spans="1:3" ht="15" customHeight="1">
      <c r="A19" s="72"/>
      <c r="B19" s="77" t="s">
        <v>61</v>
      </c>
      <c r="C19" s="78">
        <v>382236.32012013998</v>
      </c>
    </row>
    <row r="20" spans="1:3" ht="15" customHeight="1">
      <c r="A20" s="72"/>
      <c r="B20" s="75" t="s">
        <v>62</v>
      </c>
      <c r="C20" s="76">
        <v>135828.86868245399</v>
      </c>
    </row>
    <row r="21" spans="1:3" ht="15" customHeight="1">
      <c r="A21" s="72"/>
      <c r="B21" s="77" t="s">
        <v>63</v>
      </c>
      <c r="C21" s="78">
        <v>34582.284878682498</v>
      </c>
    </row>
    <row r="22" spans="1:3" ht="15" customHeight="1">
      <c r="A22" s="72"/>
      <c r="B22" s="75" t="s">
        <v>64</v>
      </c>
      <c r="C22" s="76">
        <v>7979.1545872899997</v>
      </c>
    </row>
    <row r="23" spans="1:3" ht="15" customHeight="1">
      <c r="A23" s="72"/>
      <c r="B23" s="77" t="s">
        <v>65</v>
      </c>
      <c r="C23" s="78">
        <v>447241.04332795902</v>
      </c>
    </row>
    <row r="24" spans="1:3" ht="15" customHeight="1">
      <c r="A24" s="72"/>
      <c r="B24" s="181" t="s">
        <v>123</v>
      </c>
      <c r="C24" s="183">
        <v>328975.87124696502</v>
      </c>
    </row>
    <row r="25" spans="1:3" ht="15" customHeight="1">
      <c r="A25" s="72"/>
      <c r="B25" s="77" t="s">
        <v>67</v>
      </c>
      <c r="C25" s="78">
        <v>478944.48263721401</v>
      </c>
    </row>
    <row r="26" spans="1:3" ht="15" customHeight="1">
      <c r="A26" s="72"/>
      <c r="B26" s="75" t="s">
        <v>68</v>
      </c>
      <c r="C26" s="76">
        <v>204015.733226838</v>
      </c>
    </row>
    <row r="27" spans="1:3" ht="15" customHeight="1">
      <c r="A27" s="72"/>
      <c r="B27" s="77" t="s">
        <v>69</v>
      </c>
      <c r="C27" s="78">
        <v>870235.44595800003</v>
      </c>
    </row>
    <row r="28" spans="1:3" ht="15" customHeight="1">
      <c r="A28" s="72"/>
      <c r="B28" s="75" t="s">
        <v>70</v>
      </c>
      <c r="C28" s="76">
        <v>885999.51844126696</v>
      </c>
    </row>
    <row r="29" spans="1:3" ht="15" customHeight="1">
      <c r="A29" s="72"/>
      <c r="B29" s="77" t="s">
        <v>71</v>
      </c>
      <c r="C29" s="78">
        <v>315691.13061160001</v>
      </c>
    </row>
    <row r="30" spans="1:3" ht="15" customHeight="1">
      <c r="A30" s="72"/>
      <c r="B30" s="75" t="s">
        <v>72</v>
      </c>
      <c r="C30" s="76">
        <v>190658.24940199999</v>
      </c>
    </row>
    <row r="31" spans="1:3" ht="15" customHeight="1">
      <c r="A31" s="72"/>
      <c r="B31" s="77" t="s">
        <v>73</v>
      </c>
      <c r="C31" s="78">
        <v>2119962.0381163</v>
      </c>
    </row>
    <row r="32" spans="1:3" ht="15" customHeight="1">
      <c r="A32" s="72"/>
      <c r="B32" s="181" t="s">
        <v>124</v>
      </c>
      <c r="C32" s="183">
        <v>85185.610178578805</v>
      </c>
    </row>
    <row r="33" spans="1:3" s="54" customFormat="1" ht="18.75" customHeight="1">
      <c r="A33" s="79"/>
      <c r="B33" s="80" t="s">
        <v>75</v>
      </c>
      <c r="C33" s="81">
        <f>SUM(C7:C32)</f>
        <v>10158346.289096812</v>
      </c>
    </row>
    <row r="34" spans="1:3">
      <c r="B34" s="182" t="s">
        <v>125</v>
      </c>
    </row>
    <row r="35" spans="1:3">
      <c r="B35" s="182" t="s">
        <v>126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2007</v>
      </c>
    </row>
    <row r="2" spans="1:5" ht="15.75" customHeight="1">
      <c r="A2" s="83" t="str">
        <f>Info!A4</f>
        <v>Referenzjahr 2011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FA_2011_20120427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320471520</v>
      </c>
      <c r="C9" s="95">
        <f t="shared" ref="C9:C34" si="0">C$35</f>
        <v>1.2E-2</v>
      </c>
      <c r="D9" s="96">
        <f t="shared" ref="D9:D34" si="1">B9*C9</f>
        <v>3845658.24</v>
      </c>
    </row>
    <row r="10" spans="1:5" ht="15" customHeight="1">
      <c r="A10" s="48" t="s">
        <v>50</v>
      </c>
      <c r="B10" s="97">
        <v>148384308.91800001</v>
      </c>
      <c r="C10" s="98">
        <f t="shared" si="0"/>
        <v>1.2E-2</v>
      </c>
      <c r="D10" s="99">
        <f t="shared" si="1"/>
        <v>1780611.7070160003</v>
      </c>
    </row>
    <row r="11" spans="1:5" ht="15" customHeight="1">
      <c r="A11" s="51" t="s">
        <v>51</v>
      </c>
      <c r="B11" s="100">
        <v>51610042.019000001</v>
      </c>
      <c r="C11" s="101">
        <f t="shared" si="0"/>
        <v>1.2E-2</v>
      </c>
      <c r="D11" s="102">
        <f t="shared" si="1"/>
        <v>619320.50422800006</v>
      </c>
    </row>
    <row r="12" spans="1:5" ht="15" customHeight="1">
      <c r="A12" s="48" t="s">
        <v>52</v>
      </c>
      <c r="B12" s="97">
        <v>3974506.4360000002</v>
      </c>
      <c r="C12" s="98">
        <f t="shared" si="0"/>
        <v>1.2E-2</v>
      </c>
      <c r="D12" s="99">
        <f t="shared" si="1"/>
        <v>47694.077232000003</v>
      </c>
    </row>
    <row r="13" spans="1:5" ht="15" customHeight="1">
      <c r="A13" s="51" t="s">
        <v>53</v>
      </c>
      <c r="B13" s="100">
        <v>71908160.665999994</v>
      </c>
      <c r="C13" s="101">
        <f t="shared" si="0"/>
        <v>1.2E-2</v>
      </c>
      <c r="D13" s="102">
        <f t="shared" si="1"/>
        <v>862897.9279919999</v>
      </c>
    </row>
    <row r="14" spans="1:5" ht="15" customHeight="1">
      <c r="A14" s="48" t="s">
        <v>54</v>
      </c>
      <c r="B14" s="97">
        <v>6099499.0259999996</v>
      </c>
      <c r="C14" s="98">
        <f t="shared" si="0"/>
        <v>1.2E-2</v>
      </c>
      <c r="D14" s="99">
        <f t="shared" si="1"/>
        <v>73193.988312000001</v>
      </c>
    </row>
    <row r="15" spans="1:5" ht="15" customHeight="1">
      <c r="A15" s="51" t="s">
        <v>55</v>
      </c>
      <c r="B15" s="100">
        <v>20590195.028999999</v>
      </c>
      <c r="C15" s="101">
        <f t="shared" si="0"/>
        <v>1.2E-2</v>
      </c>
      <c r="D15" s="102">
        <f t="shared" si="1"/>
        <v>247082.340348</v>
      </c>
    </row>
    <row r="16" spans="1:5" ht="15" customHeight="1">
      <c r="A16" s="48" t="s">
        <v>56</v>
      </c>
      <c r="B16" s="97">
        <v>6001029.2170000002</v>
      </c>
      <c r="C16" s="98">
        <f t="shared" si="0"/>
        <v>1.2E-2</v>
      </c>
      <c r="D16" s="99">
        <f t="shared" si="1"/>
        <v>72012.350604000007</v>
      </c>
    </row>
    <row r="17" spans="1:4" ht="15" customHeight="1">
      <c r="A17" s="51" t="s">
        <v>57</v>
      </c>
      <c r="B17" s="100">
        <v>42459287.906000003</v>
      </c>
      <c r="C17" s="101">
        <f t="shared" si="0"/>
        <v>1.2E-2</v>
      </c>
      <c r="D17" s="102">
        <f t="shared" si="1"/>
        <v>509511.45487200003</v>
      </c>
    </row>
    <row r="18" spans="1:4" ht="15" customHeight="1">
      <c r="A18" s="48" t="s">
        <v>58</v>
      </c>
      <c r="B18" s="97">
        <v>23843985.173999999</v>
      </c>
      <c r="C18" s="98">
        <f t="shared" si="0"/>
        <v>1.2E-2</v>
      </c>
      <c r="D18" s="99">
        <f t="shared" si="1"/>
        <v>286127.82208800002</v>
      </c>
    </row>
    <row r="19" spans="1:4" ht="15" customHeight="1">
      <c r="A19" s="51" t="s">
        <v>59</v>
      </c>
      <c r="B19" s="100">
        <v>21897768.397999998</v>
      </c>
      <c r="C19" s="101">
        <f t="shared" si="0"/>
        <v>1.2E-2</v>
      </c>
      <c r="D19" s="102">
        <f t="shared" si="1"/>
        <v>262773.220776</v>
      </c>
    </row>
    <row r="20" spans="1:4" ht="15" customHeight="1">
      <c r="A20" s="48" t="s">
        <v>60</v>
      </c>
      <c r="B20" s="97">
        <v>46803403.255000003</v>
      </c>
      <c r="C20" s="98">
        <f t="shared" si="0"/>
        <v>1.2E-2</v>
      </c>
      <c r="D20" s="99">
        <f t="shared" si="1"/>
        <v>561640.83906000003</v>
      </c>
    </row>
    <row r="21" spans="1:4" ht="15" customHeight="1">
      <c r="A21" s="51" t="s">
        <v>61</v>
      </c>
      <c r="B21" s="100">
        <v>36463639.028999999</v>
      </c>
      <c r="C21" s="101">
        <f t="shared" si="0"/>
        <v>1.2E-2</v>
      </c>
      <c r="D21" s="102">
        <f t="shared" si="1"/>
        <v>437563.66834799998</v>
      </c>
    </row>
    <row r="22" spans="1:4" ht="15" customHeight="1">
      <c r="A22" s="48" t="s">
        <v>62</v>
      </c>
      <c r="B22" s="97">
        <v>10688953.810000001</v>
      </c>
      <c r="C22" s="98">
        <f t="shared" si="0"/>
        <v>1.2E-2</v>
      </c>
      <c r="D22" s="99">
        <f t="shared" si="1"/>
        <v>128267.44572</v>
      </c>
    </row>
    <row r="23" spans="1:4" ht="15" customHeight="1">
      <c r="A23" s="51" t="s">
        <v>63</v>
      </c>
      <c r="B23" s="100">
        <v>10552065.083000001</v>
      </c>
      <c r="C23" s="101">
        <f t="shared" si="0"/>
        <v>1.2E-2</v>
      </c>
      <c r="D23" s="102">
        <f t="shared" si="1"/>
        <v>126624.78099600002</v>
      </c>
    </row>
    <row r="24" spans="1:4" ht="15" customHeight="1">
      <c r="A24" s="48" t="s">
        <v>64</v>
      </c>
      <c r="B24" s="97">
        <v>3445363.696</v>
      </c>
      <c r="C24" s="98">
        <f t="shared" si="0"/>
        <v>1.2E-2</v>
      </c>
      <c r="D24" s="99">
        <f t="shared" si="1"/>
        <v>41344.364352000004</v>
      </c>
    </row>
    <row r="25" spans="1:4" ht="15" customHeight="1">
      <c r="A25" s="51" t="s">
        <v>65</v>
      </c>
      <c r="B25" s="100">
        <v>78326282.583000004</v>
      </c>
      <c r="C25" s="101">
        <f t="shared" si="0"/>
        <v>1.2E-2</v>
      </c>
      <c r="D25" s="102">
        <f t="shared" si="1"/>
        <v>939915.39099600003</v>
      </c>
    </row>
    <row r="26" spans="1:4" ht="15" customHeight="1">
      <c r="A26" s="48" t="s">
        <v>66</v>
      </c>
      <c r="B26" s="97">
        <v>39778855.261</v>
      </c>
      <c r="C26" s="98">
        <f t="shared" si="0"/>
        <v>1.2E-2</v>
      </c>
      <c r="D26" s="99">
        <f t="shared" si="1"/>
        <v>477346.26313199999</v>
      </c>
    </row>
    <row r="27" spans="1:4" ht="15" customHeight="1">
      <c r="A27" s="51" t="s">
        <v>67</v>
      </c>
      <c r="B27" s="100">
        <v>83416241.713</v>
      </c>
      <c r="C27" s="101">
        <f t="shared" si="0"/>
        <v>1.2E-2</v>
      </c>
      <c r="D27" s="102">
        <f t="shared" si="1"/>
        <v>1000994.9005560001</v>
      </c>
    </row>
    <row r="28" spans="1:4" ht="15" customHeight="1">
      <c r="A28" s="48" t="s">
        <v>68</v>
      </c>
      <c r="B28" s="97">
        <v>37347180</v>
      </c>
      <c r="C28" s="98">
        <f t="shared" si="0"/>
        <v>1.2E-2</v>
      </c>
      <c r="D28" s="99">
        <f t="shared" si="1"/>
        <v>448166.16000000003</v>
      </c>
    </row>
    <row r="29" spans="1:4" ht="15" customHeight="1">
      <c r="A29" s="51" t="s">
        <v>69</v>
      </c>
      <c r="B29" s="100">
        <v>42266264.43</v>
      </c>
      <c r="C29" s="101">
        <f t="shared" si="0"/>
        <v>1.2E-2</v>
      </c>
      <c r="D29" s="102">
        <f t="shared" si="1"/>
        <v>507195.17316000001</v>
      </c>
    </row>
    <row r="30" spans="1:4" ht="15" customHeight="1">
      <c r="A30" s="48" t="s">
        <v>70</v>
      </c>
      <c r="B30" s="97">
        <v>103347754.90000001</v>
      </c>
      <c r="C30" s="98">
        <f t="shared" si="0"/>
        <v>1.2E-2</v>
      </c>
      <c r="D30" s="99">
        <f t="shared" si="1"/>
        <v>1240173.0588</v>
      </c>
    </row>
    <row r="31" spans="1:4" ht="15" customHeight="1">
      <c r="A31" s="51" t="s">
        <v>71</v>
      </c>
      <c r="B31" s="100">
        <v>37050934.865000002</v>
      </c>
      <c r="C31" s="101">
        <f t="shared" si="0"/>
        <v>1.2E-2</v>
      </c>
      <c r="D31" s="102">
        <f t="shared" si="1"/>
        <v>444611.21838000003</v>
      </c>
    </row>
    <row r="32" spans="1:4" ht="15" customHeight="1">
      <c r="A32" s="48" t="s">
        <v>72</v>
      </c>
      <c r="B32" s="97">
        <v>16258022.407</v>
      </c>
      <c r="C32" s="98">
        <f t="shared" si="0"/>
        <v>1.2E-2</v>
      </c>
      <c r="D32" s="99">
        <f t="shared" si="1"/>
        <v>195096.26888399999</v>
      </c>
    </row>
    <row r="33" spans="1:4" ht="15" customHeight="1">
      <c r="A33" s="51" t="s">
        <v>73</v>
      </c>
      <c r="B33" s="100">
        <v>79784075.838</v>
      </c>
      <c r="C33" s="101">
        <f t="shared" si="0"/>
        <v>1.2E-2</v>
      </c>
      <c r="D33" s="102">
        <f t="shared" si="1"/>
        <v>957408.91005599999</v>
      </c>
    </row>
    <row r="34" spans="1:4" ht="15" customHeight="1">
      <c r="A34" s="48" t="s">
        <v>74</v>
      </c>
      <c r="B34" s="97">
        <v>5340564</v>
      </c>
      <c r="C34" s="98">
        <f t="shared" si="0"/>
        <v>1.2E-2</v>
      </c>
      <c r="D34" s="99">
        <f t="shared" si="1"/>
        <v>64086.768000000004</v>
      </c>
    </row>
    <row r="35" spans="1:4" s="54" customFormat="1" ht="18.75" customHeight="1">
      <c r="A35" s="103" t="s">
        <v>75</v>
      </c>
      <c r="B35" s="104">
        <f>SUM(B9:B34)</f>
        <v>1348109903.6590002</v>
      </c>
      <c r="C35" s="105">
        <v>1.2E-2</v>
      </c>
      <c r="D35" s="106">
        <f>SUM(D9:D34)</f>
        <v>16177318.843908001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2007</v>
      </c>
      <c r="E1" s="109"/>
    </row>
    <row r="2" spans="1:7" ht="15.75" customHeight="1">
      <c r="A2" s="83" t="str">
        <f>Info!A4</f>
        <v>Referenzjahr 2011</v>
      </c>
      <c r="B2" s="110"/>
      <c r="C2" s="64"/>
      <c r="D2" s="60"/>
      <c r="E2" s="60"/>
    </row>
    <row r="3" spans="1:7">
      <c r="D3" s="21" t="str">
        <f>Info!$C$28</f>
        <v>FA_2011_20120427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12595646.5</v>
      </c>
      <c r="C9" s="45">
        <v>678827.63679999998</v>
      </c>
      <c r="D9" s="118">
        <f t="shared" ref="D9:D34" si="0">B9+C9</f>
        <v>13274474.1368</v>
      </c>
      <c r="F9" s="119" t="s">
        <v>90</v>
      </c>
      <c r="G9" s="120">
        <v>2.4E-2</v>
      </c>
    </row>
    <row r="10" spans="1:7">
      <c r="A10" s="48" t="s">
        <v>50</v>
      </c>
      <c r="B10" s="49">
        <v>5841699.9000000004</v>
      </c>
      <c r="C10" s="49">
        <v>80282.606700000004</v>
      </c>
      <c r="D10" s="121">
        <f t="shared" si="0"/>
        <v>5921982.5067000007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1610501.2</v>
      </c>
      <c r="C11" s="52">
        <v>178547.38500000001</v>
      </c>
      <c r="D11" s="122">
        <f t="shared" si="0"/>
        <v>1789048.585</v>
      </c>
      <c r="F11" s="119" t="s">
        <v>92</v>
      </c>
      <c r="G11" s="120">
        <v>0.17</v>
      </c>
    </row>
    <row r="12" spans="1:7">
      <c r="A12" s="48" t="s">
        <v>52</v>
      </c>
      <c r="B12" s="49">
        <v>134456.5</v>
      </c>
      <c r="C12" s="49">
        <v>4221.2658000000001</v>
      </c>
      <c r="D12" s="121">
        <f t="shared" si="0"/>
        <v>138677.76579999999</v>
      </c>
      <c r="F12" s="123" t="s">
        <v>93</v>
      </c>
      <c r="G12" s="124">
        <v>1</v>
      </c>
    </row>
    <row r="13" spans="1:7">
      <c r="A13" s="51" t="s">
        <v>53</v>
      </c>
      <c r="B13" s="52">
        <v>988442</v>
      </c>
      <c r="C13" s="52">
        <v>318147.84360000002</v>
      </c>
      <c r="D13" s="122">
        <f t="shared" si="0"/>
        <v>1306589.8436</v>
      </c>
    </row>
    <row r="14" spans="1:7">
      <c r="A14" s="48" t="s">
        <v>54</v>
      </c>
      <c r="B14" s="49">
        <v>148054.79999999999</v>
      </c>
      <c r="C14" s="49">
        <v>17985.7327</v>
      </c>
      <c r="D14" s="121">
        <f t="shared" si="0"/>
        <v>166040.53269999998</v>
      </c>
    </row>
    <row r="15" spans="1:7">
      <c r="A15" s="51" t="s">
        <v>55</v>
      </c>
      <c r="B15" s="52">
        <v>176858.3</v>
      </c>
      <c r="C15" s="52">
        <v>19329.8554</v>
      </c>
      <c r="D15" s="122">
        <f t="shared" si="0"/>
        <v>196188.15539999999</v>
      </c>
    </row>
    <row r="16" spans="1:7">
      <c r="A16" s="48" t="s">
        <v>56</v>
      </c>
      <c r="B16" s="49">
        <v>123514.4</v>
      </c>
      <c r="C16" s="49">
        <v>35957.278899999998</v>
      </c>
      <c r="D16" s="121">
        <f t="shared" si="0"/>
        <v>159471.6789</v>
      </c>
    </row>
    <row r="17" spans="1:4">
      <c r="A17" s="51" t="s">
        <v>57</v>
      </c>
      <c r="B17" s="52">
        <v>1868773</v>
      </c>
      <c r="C17" s="52">
        <v>2025148.4157</v>
      </c>
      <c r="D17" s="122">
        <f t="shared" si="0"/>
        <v>3893921.4156999998</v>
      </c>
    </row>
    <row r="18" spans="1:4">
      <c r="A18" s="48" t="s">
        <v>58</v>
      </c>
      <c r="B18" s="49">
        <v>1041154.2</v>
      </c>
      <c r="C18" s="49">
        <v>152735.253</v>
      </c>
      <c r="D18" s="121">
        <f t="shared" si="0"/>
        <v>1193889.453</v>
      </c>
    </row>
    <row r="19" spans="1:4">
      <c r="A19" s="51" t="s">
        <v>59</v>
      </c>
      <c r="B19" s="52">
        <v>1443352.5</v>
      </c>
      <c r="C19" s="52">
        <v>28760.760600000001</v>
      </c>
      <c r="D19" s="122">
        <f t="shared" si="0"/>
        <v>1472113.2605999999</v>
      </c>
    </row>
    <row r="20" spans="1:4">
      <c r="A20" s="48" t="s">
        <v>60</v>
      </c>
      <c r="B20" s="49">
        <v>2003592.1</v>
      </c>
      <c r="C20" s="49">
        <v>2138882.8577000001</v>
      </c>
      <c r="D20" s="121">
        <f t="shared" si="0"/>
        <v>4142474.9577000001</v>
      </c>
    </row>
    <row r="21" spans="1:4">
      <c r="A21" s="51" t="s">
        <v>61</v>
      </c>
      <c r="B21" s="52">
        <v>1228582.8</v>
      </c>
      <c r="C21" s="52">
        <v>93541.150200000004</v>
      </c>
      <c r="D21" s="122">
        <f t="shared" si="0"/>
        <v>1322123.9502000001</v>
      </c>
    </row>
    <row r="22" spans="1:4">
      <c r="A22" s="48" t="s">
        <v>62</v>
      </c>
      <c r="B22" s="49">
        <v>543292.6</v>
      </c>
      <c r="C22" s="49">
        <v>315611.07909999997</v>
      </c>
      <c r="D22" s="121">
        <f t="shared" si="0"/>
        <v>858903.67909999995</v>
      </c>
    </row>
    <row r="23" spans="1:4">
      <c r="A23" s="51" t="s">
        <v>63</v>
      </c>
      <c r="B23" s="52">
        <v>222074.1</v>
      </c>
      <c r="C23" s="52">
        <v>8108.8006999999998</v>
      </c>
      <c r="D23" s="122">
        <f t="shared" si="0"/>
        <v>230182.9007</v>
      </c>
    </row>
    <row r="24" spans="1:4">
      <c r="A24" s="48" t="s">
        <v>64</v>
      </c>
      <c r="B24" s="49">
        <v>64707.6</v>
      </c>
      <c r="C24" s="49">
        <v>5629.3995999999997</v>
      </c>
      <c r="D24" s="121">
        <f t="shared" si="0"/>
        <v>70336.999599999996</v>
      </c>
    </row>
    <row r="25" spans="1:4">
      <c r="A25" s="51" t="s">
        <v>65</v>
      </c>
      <c r="B25" s="52">
        <v>2593885</v>
      </c>
      <c r="C25" s="52">
        <v>219075.33129999999</v>
      </c>
      <c r="D25" s="122">
        <f t="shared" si="0"/>
        <v>2812960.3313000002</v>
      </c>
    </row>
    <row r="26" spans="1:4">
      <c r="A26" s="48" t="s">
        <v>66</v>
      </c>
      <c r="B26" s="49">
        <v>656856.19999999995</v>
      </c>
      <c r="C26" s="49">
        <v>35384.249199999998</v>
      </c>
      <c r="D26" s="121">
        <f t="shared" si="0"/>
        <v>692240.44919999992</v>
      </c>
    </row>
    <row r="27" spans="1:4">
      <c r="A27" s="51" t="s">
        <v>67</v>
      </c>
      <c r="B27" s="52">
        <v>3328321.7</v>
      </c>
      <c r="C27" s="52">
        <v>50817.4349</v>
      </c>
      <c r="D27" s="122">
        <f t="shared" si="0"/>
        <v>3379139.1349000004</v>
      </c>
    </row>
    <row r="28" spans="1:4">
      <c r="A28" s="48" t="s">
        <v>68</v>
      </c>
      <c r="B28" s="49">
        <v>1244477.3</v>
      </c>
      <c r="C28" s="49">
        <v>15743.1312</v>
      </c>
      <c r="D28" s="121">
        <f t="shared" si="0"/>
        <v>1260220.4312</v>
      </c>
    </row>
    <row r="29" spans="1:4">
      <c r="A29" s="51" t="s">
        <v>69</v>
      </c>
      <c r="B29" s="52">
        <v>2644719.1</v>
      </c>
      <c r="C29" s="52">
        <v>419868.97690000001</v>
      </c>
      <c r="D29" s="122">
        <f t="shared" si="0"/>
        <v>3064588.0769000002</v>
      </c>
    </row>
    <row r="30" spans="1:4">
      <c r="A30" s="48" t="s">
        <v>70</v>
      </c>
      <c r="B30" s="49">
        <v>14427642</v>
      </c>
      <c r="C30" s="49">
        <v>867032.01919999998</v>
      </c>
      <c r="D30" s="121">
        <f t="shared" si="0"/>
        <v>15294674.019200001</v>
      </c>
    </row>
    <row r="31" spans="1:4">
      <c r="A31" s="51" t="s">
        <v>71</v>
      </c>
      <c r="B31" s="52">
        <v>850451.8</v>
      </c>
      <c r="C31" s="52">
        <v>3197.6891999999998</v>
      </c>
      <c r="D31" s="122">
        <f t="shared" si="0"/>
        <v>853649.48920000007</v>
      </c>
    </row>
    <row r="32" spans="1:4">
      <c r="A32" s="48" t="s">
        <v>72</v>
      </c>
      <c r="B32" s="49">
        <v>1654081.1</v>
      </c>
      <c r="C32" s="49">
        <v>523797.90740000003</v>
      </c>
      <c r="D32" s="121">
        <f t="shared" si="0"/>
        <v>2177879.0074</v>
      </c>
    </row>
    <row r="33" spans="1:6">
      <c r="A33" s="51" t="s">
        <v>73</v>
      </c>
      <c r="B33" s="52">
        <v>4690113</v>
      </c>
      <c r="C33" s="52">
        <v>1191634.4038</v>
      </c>
      <c r="D33" s="122">
        <f t="shared" si="0"/>
        <v>5881747.4037999995</v>
      </c>
    </row>
    <row r="34" spans="1:6">
      <c r="A34" s="125" t="s">
        <v>74</v>
      </c>
      <c r="B34" s="49">
        <v>309520</v>
      </c>
      <c r="C34" s="49">
        <v>14598.4144</v>
      </c>
      <c r="D34" s="121">
        <f t="shared" si="0"/>
        <v>324118.41440000001</v>
      </c>
    </row>
    <row r="35" spans="1:6" s="54" customFormat="1">
      <c r="A35" s="55" t="s">
        <v>75</v>
      </c>
      <c r="B35" s="126">
        <f>SUM(B9:B34)</f>
        <v>62434769.700000003</v>
      </c>
      <c r="C35" s="126">
        <f>SUM(C9:C34)</f>
        <v>9442866.8790000007</v>
      </c>
      <c r="D35" s="57">
        <f>SUM(D9:D34)</f>
        <v>71877636.578999996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2007</v>
      </c>
      <c r="E1" s="20" t="str">
        <f>Info!A4</f>
        <v>Referenzjahr 2011</v>
      </c>
      <c r="I1" s="21" t="str">
        <f>Info!$C$28</f>
        <v>FA_2011_20120427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19763.786</v>
      </c>
      <c r="D7" s="45">
        <v>9424.5780500000001</v>
      </c>
      <c r="E7" s="130">
        <f t="shared" ref="E7:E32" si="0">D7-C7</f>
        <v>-10339.20795</v>
      </c>
      <c r="F7" s="45">
        <v>3527359.1163142901</v>
      </c>
      <c r="G7" s="130">
        <f>NP!J7+QS!C7+JP!D9</f>
        <v>48013977.068787329</v>
      </c>
      <c r="H7" s="131">
        <f t="shared" ref="H7:H33" si="1">G7/F7</f>
        <v>13.611876615204624</v>
      </c>
      <c r="I7" s="132">
        <f t="shared" ref="I7:I32" si="2">E7*H7</f>
        <v>-140736.02291434273</v>
      </c>
    </row>
    <row r="8" spans="1:9">
      <c r="A8" s="60"/>
      <c r="B8" s="48" t="s">
        <v>50</v>
      </c>
      <c r="C8" s="49">
        <v>5908.9219999999996</v>
      </c>
      <c r="D8" s="49">
        <v>7061.9961499999999</v>
      </c>
      <c r="E8" s="133">
        <f t="shared" si="0"/>
        <v>1153.0741500000004</v>
      </c>
      <c r="F8" s="49">
        <v>1195362.0900000001</v>
      </c>
      <c r="G8" s="133">
        <f>NP!J8+QS!C8+JP!D10</f>
        <v>21549558.659961503</v>
      </c>
      <c r="H8" s="134">
        <f t="shared" si="1"/>
        <v>18.027641030477636</v>
      </c>
      <c r="I8" s="135">
        <f t="shared" si="2"/>
        <v>20787.206857723129</v>
      </c>
    </row>
    <row r="9" spans="1:9">
      <c r="A9" s="60"/>
      <c r="B9" s="51" t="s">
        <v>51</v>
      </c>
      <c r="C9" s="52">
        <v>2115.8780000000002</v>
      </c>
      <c r="D9" s="52">
        <v>2271.79045</v>
      </c>
      <c r="E9" s="136">
        <f t="shared" si="0"/>
        <v>155.91244999999981</v>
      </c>
      <c r="F9" s="52">
        <v>455000.958428571</v>
      </c>
      <c r="G9" s="136">
        <f>NP!J9+QS!C9+JP!D11</f>
        <v>7948714.5639446666</v>
      </c>
      <c r="H9" s="137">
        <f t="shared" si="1"/>
        <v>17.469665539600193</v>
      </c>
      <c r="I9" s="138">
        <f t="shared" si="2"/>
        <v>2723.7383549596348</v>
      </c>
    </row>
    <row r="10" spans="1:9">
      <c r="A10" s="60"/>
      <c r="B10" s="48" t="s">
        <v>52</v>
      </c>
      <c r="C10" s="49">
        <v>173.77205000000001</v>
      </c>
      <c r="D10" s="49">
        <v>420.4375</v>
      </c>
      <c r="E10" s="133">
        <f t="shared" si="0"/>
        <v>246.66544999999999</v>
      </c>
      <c r="F10" s="49">
        <v>26250.776114285702</v>
      </c>
      <c r="G10" s="133">
        <f>NP!J10+QS!C10+JP!D12</f>
        <v>597362.50820000004</v>
      </c>
      <c r="H10" s="134">
        <f t="shared" si="1"/>
        <v>22.755994169441514</v>
      </c>
      <c r="I10" s="135">
        <f t="shared" si="2"/>
        <v>5613.1175420026675</v>
      </c>
    </row>
    <row r="11" spans="1:9">
      <c r="A11" s="60"/>
      <c r="B11" s="51" t="s">
        <v>53</v>
      </c>
      <c r="C11" s="52">
        <v>2678.4447500000001</v>
      </c>
      <c r="D11" s="52">
        <v>1078.4254000000001</v>
      </c>
      <c r="E11" s="136">
        <f t="shared" si="0"/>
        <v>-1600.01935</v>
      </c>
      <c r="F11" s="52">
        <v>512662.967</v>
      </c>
      <c r="G11" s="136">
        <f>NP!J11+QS!C11+JP!D13</f>
        <v>6206198.4455614174</v>
      </c>
      <c r="H11" s="137">
        <f t="shared" si="1"/>
        <v>12.105806046180467</v>
      </c>
      <c r="I11" s="138">
        <f t="shared" si="2"/>
        <v>-19369.523921235741</v>
      </c>
    </row>
    <row r="12" spans="1:9">
      <c r="A12" s="60"/>
      <c r="B12" s="48" t="s">
        <v>54</v>
      </c>
      <c r="C12" s="49">
        <v>218.49080000000001</v>
      </c>
      <c r="D12" s="49">
        <v>486.06630000000001</v>
      </c>
      <c r="E12" s="133">
        <f t="shared" si="0"/>
        <v>267.57550000000003</v>
      </c>
      <c r="F12" s="49">
        <v>38072.836485714302</v>
      </c>
      <c r="G12" s="133">
        <f>NP!J12+QS!C12+JP!D14</f>
        <v>779820.70234774507</v>
      </c>
      <c r="H12" s="134">
        <f t="shared" si="1"/>
        <v>20.482337916702097</v>
      </c>
      <c r="I12" s="135">
        <f t="shared" si="2"/>
        <v>5480.5718092305224</v>
      </c>
    </row>
    <row r="13" spans="1:9">
      <c r="A13" s="60"/>
      <c r="B13" s="51" t="s">
        <v>55</v>
      </c>
      <c r="C13" s="52">
        <v>105.152</v>
      </c>
      <c r="D13" s="52">
        <v>543.84685000000002</v>
      </c>
      <c r="E13" s="136">
        <f t="shared" si="0"/>
        <v>438.69485000000003</v>
      </c>
      <c r="F13" s="52">
        <v>106841.50064285701</v>
      </c>
      <c r="G13" s="136">
        <f>NP!J13+QS!C13+JP!D15</f>
        <v>1337577.8191873042</v>
      </c>
      <c r="H13" s="137">
        <f t="shared" si="1"/>
        <v>12.519272109987247</v>
      </c>
      <c r="I13" s="138">
        <f t="shared" si="2"/>
        <v>5492.1402004000392</v>
      </c>
    </row>
    <row r="14" spans="1:9">
      <c r="A14" s="60"/>
      <c r="B14" s="48" t="s">
        <v>56</v>
      </c>
      <c r="C14" s="49">
        <v>153.25</v>
      </c>
      <c r="D14" s="49">
        <v>302.0566</v>
      </c>
      <c r="E14" s="133">
        <f t="shared" si="0"/>
        <v>148.8066</v>
      </c>
      <c r="F14" s="49">
        <v>47946.563428571397</v>
      </c>
      <c r="G14" s="133">
        <f>NP!J14+QS!C14+JP!D16</f>
        <v>717026.12667105999</v>
      </c>
      <c r="H14" s="134">
        <f t="shared" si="1"/>
        <v>14.954692795433667</v>
      </c>
      <c r="I14" s="135">
        <f t="shared" si="2"/>
        <v>2225.3569889329797</v>
      </c>
    </row>
    <row r="15" spans="1:9">
      <c r="A15" s="60"/>
      <c r="B15" s="51" t="s">
        <v>57</v>
      </c>
      <c r="C15" s="52">
        <v>1659.4780000000001</v>
      </c>
      <c r="D15" s="52">
        <v>1241.5925500000001</v>
      </c>
      <c r="E15" s="136">
        <f t="shared" si="0"/>
        <v>-417.88544999999999</v>
      </c>
      <c r="F15" s="52">
        <v>1286451.74221429</v>
      </c>
      <c r="G15" s="136">
        <f>NP!J15+QS!C15+JP!D17</f>
        <v>8409718.3504631817</v>
      </c>
      <c r="H15" s="137">
        <f t="shared" si="1"/>
        <v>6.5371424939640974</v>
      </c>
      <c r="I15" s="138">
        <f t="shared" si="2"/>
        <v>-2731.7767328043092</v>
      </c>
    </row>
    <row r="16" spans="1:9">
      <c r="A16" s="60"/>
      <c r="B16" s="48" t="s">
        <v>58</v>
      </c>
      <c r="C16" s="49">
        <v>3204.30755</v>
      </c>
      <c r="D16" s="49">
        <v>2007.98415</v>
      </c>
      <c r="E16" s="133">
        <f t="shared" si="0"/>
        <v>-1196.3234</v>
      </c>
      <c r="F16" s="49">
        <v>354940.336642857</v>
      </c>
      <c r="G16" s="133">
        <f>NP!J16+QS!C16+JP!D18</f>
        <v>5438829.1080377493</v>
      </c>
      <c r="H16" s="134">
        <f t="shared" si="1"/>
        <v>15.323220684016905</v>
      </c>
      <c r="I16" s="135">
        <f t="shared" si="2"/>
        <v>-18331.527467653428</v>
      </c>
    </row>
    <row r="17" spans="1:9">
      <c r="A17" s="60"/>
      <c r="B17" s="51" t="s">
        <v>59</v>
      </c>
      <c r="C17" s="52">
        <v>2484.0495500000002</v>
      </c>
      <c r="D17" s="52">
        <v>2821.4393</v>
      </c>
      <c r="E17" s="136">
        <f t="shared" si="0"/>
        <v>337.38974999999982</v>
      </c>
      <c r="F17" s="52">
        <v>318736.02308571403</v>
      </c>
      <c r="G17" s="136">
        <f>NP!J17+QS!C17+JP!D19</f>
        <v>5865879.0019636666</v>
      </c>
      <c r="H17" s="137">
        <f t="shared" si="1"/>
        <v>18.403564633754069</v>
      </c>
      <c r="I17" s="138">
        <f t="shared" si="2"/>
        <v>6209.1740708911238</v>
      </c>
    </row>
    <row r="18" spans="1:9">
      <c r="A18" s="60"/>
      <c r="B18" s="48" t="s">
        <v>60</v>
      </c>
      <c r="C18" s="49">
        <v>6549.8441000000003</v>
      </c>
      <c r="D18" s="49">
        <v>4048.0785500000002</v>
      </c>
      <c r="E18" s="133">
        <f t="shared" si="0"/>
        <v>-2501.7655500000001</v>
      </c>
      <c r="F18" s="49">
        <v>795588.66228571394</v>
      </c>
      <c r="G18" s="133">
        <f>NP!J18+QS!C18+JP!D20</f>
        <v>9082925.3744559009</v>
      </c>
      <c r="H18" s="134">
        <f t="shared" si="1"/>
        <v>11.416609870181906</v>
      </c>
      <c r="I18" s="135">
        <f t="shared" si="2"/>
        <v>-28561.681271011068</v>
      </c>
    </row>
    <row r="19" spans="1:9">
      <c r="A19" s="60"/>
      <c r="B19" s="51" t="s">
        <v>61</v>
      </c>
      <c r="C19" s="52">
        <v>4593.2120500000001</v>
      </c>
      <c r="D19" s="52">
        <v>1949.3878999999999</v>
      </c>
      <c r="E19" s="136">
        <f t="shared" si="0"/>
        <v>-2643.8241500000004</v>
      </c>
      <c r="F19" s="52">
        <v>520078.71649999998</v>
      </c>
      <c r="G19" s="136">
        <f>NP!J19+QS!C19+JP!D21</f>
        <v>7950376.7703201408</v>
      </c>
      <c r="H19" s="137">
        <f t="shared" si="1"/>
        <v>15.286872002423388</v>
      </c>
      <c r="I19" s="138">
        <f t="shared" si="2"/>
        <v>-40415.801377965821</v>
      </c>
    </row>
    <row r="20" spans="1:9">
      <c r="A20" s="60"/>
      <c r="B20" s="48" t="s">
        <v>62</v>
      </c>
      <c r="C20" s="49">
        <v>337.86200000000002</v>
      </c>
      <c r="D20" s="49">
        <v>474.16705000000002</v>
      </c>
      <c r="E20" s="133">
        <f t="shared" si="0"/>
        <v>136.30504999999999</v>
      </c>
      <c r="F20" s="49">
        <v>210652.85257142899</v>
      </c>
      <c r="G20" s="133">
        <f>NP!J20+QS!C20+JP!D22</f>
        <v>2246677.7477824534</v>
      </c>
      <c r="H20" s="134">
        <f t="shared" si="1"/>
        <v>10.665308921086845</v>
      </c>
      <c r="I20" s="135">
        <f t="shared" si="2"/>
        <v>1453.7354657541885</v>
      </c>
    </row>
    <row r="21" spans="1:9">
      <c r="A21" s="60"/>
      <c r="B21" s="51" t="s">
        <v>63</v>
      </c>
      <c r="C21" s="52">
        <v>827.21400000000006</v>
      </c>
      <c r="D21" s="52">
        <v>649.10749999999996</v>
      </c>
      <c r="E21" s="136">
        <f t="shared" si="0"/>
        <v>-178.1065000000001</v>
      </c>
      <c r="F21" s="52">
        <v>63698.034728571402</v>
      </c>
      <c r="G21" s="136">
        <f>NP!J21+QS!C21+JP!D23</f>
        <v>1141259.3855786826</v>
      </c>
      <c r="H21" s="137">
        <f t="shared" si="1"/>
        <v>17.916712665340317</v>
      </c>
      <c r="I21" s="138">
        <f t="shared" si="2"/>
        <v>-3191.0829843294368</v>
      </c>
    </row>
    <row r="22" spans="1:9">
      <c r="A22" s="60"/>
      <c r="B22" s="48" t="s">
        <v>64</v>
      </c>
      <c r="C22" s="49">
        <v>39.310650000000003</v>
      </c>
      <c r="D22" s="49">
        <v>69.756</v>
      </c>
      <c r="E22" s="133">
        <f t="shared" si="0"/>
        <v>30.445349999999998</v>
      </c>
      <c r="F22" s="49">
        <v>20418.1497857143</v>
      </c>
      <c r="G22" s="133">
        <f>NP!J22+QS!C22+JP!D24</f>
        <v>357481.05418729002</v>
      </c>
      <c r="H22" s="134">
        <f t="shared" si="1"/>
        <v>17.508004297108453</v>
      </c>
      <c r="I22" s="135">
        <f t="shared" si="2"/>
        <v>533.03731862697077</v>
      </c>
    </row>
    <row r="23" spans="1:9">
      <c r="A23" s="60"/>
      <c r="B23" s="51" t="s">
        <v>65</v>
      </c>
      <c r="C23" s="52">
        <v>2650.4169999999999</v>
      </c>
      <c r="D23" s="52">
        <v>4169.9054999999998</v>
      </c>
      <c r="E23" s="136">
        <f t="shared" si="0"/>
        <v>1519.4884999999999</v>
      </c>
      <c r="F23" s="52">
        <v>535467.61778571398</v>
      </c>
      <c r="G23" s="136">
        <f>NP!J23+QS!C23+JP!D25</f>
        <v>10423398.07462796</v>
      </c>
      <c r="H23" s="137">
        <f t="shared" si="1"/>
        <v>19.465972784182899</v>
      </c>
      <c r="I23" s="138">
        <f t="shared" si="2"/>
        <v>29578.321786878896</v>
      </c>
    </row>
    <row r="24" spans="1:9">
      <c r="A24" s="60"/>
      <c r="B24" s="48" t="s">
        <v>66</v>
      </c>
      <c r="C24" s="49">
        <v>447.03300000000002</v>
      </c>
      <c r="D24" s="49">
        <v>4073.1839</v>
      </c>
      <c r="E24" s="133">
        <f t="shared" si="0"/>
        <v>3626.1509000000001</v>
      </c>
      <c r="F24" s="49">
        <v>236517.18372857099</v>
      </c>
      <c r="G24" s="133">
        <f>NP!J24+QS!C24+JP!D26</f>
        <v>4136225.0204469655</v>
      </c>
      <c r="H24" s="134">
        <f t="shared" si="1"/>
        <v>17.488052898489315</v>
      </c>
      <c r="I24" s="135">
        <f t="shared" si="2"/>
        <v>63414.318757104636</v>
      </c>
    </row>
    <row r="25" spans="1:9">
      <c r="A25" s="60"/>
      <c r="B25" s="51" t="s">
        <v>67</v>
      </c>
      <c r="C25" s="52">
        <v>3957.8407999999999</v>
      </c>
      <c r="D25" s="52">
        <v>4902.6772000000001</v>
      </c>
      <c r="E25" s="136">
        <f t="shared" si="0"/>
        <v>944.83640000000014</v>
      </c>
      <c r="F25" s="52">
        <v>765253.46149999998</v>
      </c>
      <c r="G25" s="136">
        <f>NP!J25+QS!C25+JP!D27</f>
        <v>14826068.417537214</v>
      </c>
      <c r="H25" s="137">
        <f t="shared" si="1"/>
        <v>19.374062534099643</v>
      </c>
      <c r="I25" s="138">
        <f t="shared" si="2"/>
        <v>18305.319498093588</v>
      </c>
    </row>
    <row r="26" spans="1:9">
      <c r="A26" s="60"/>
      <c r="B26" s="48" t="s">
        <v>68</v>
      </c>
      <c r="C26" s="49">
        <v>1083.0129999999999</v>
      </c>
      <c r="D26" s="49">
        <v>963.76945000000001</v>
      </c>
      <c r="E26" s="133">
        <f t="shared" si="0"/>
        <v>-119.24354999999991</v>
      </c>
      <c r="F26" s="49">
        <v>256977.62635714299</v>
      </c>
      <c r="G26" s="133">
        <f>NP!J26+QS!C26+JP!D28</f>
        <v>5324250.7644268377</v>
      </c>
      <c r="H26" s="134">
        <f t="shared" si="1"/>
        <v>20.718732754684595</v>
      </c>
      <c r="I26" s="135">
        <f t="shared" si="2"/>
        <v>-2470.5752451698686</v>
      </c>
    </row>
    <row r="27" spans="1:9">
      <c r="A27" s="60"/>
      <c r="B27" s="51" t="s">
        <v>69</v>
      </c>
      <c r="C27" s="52">
        <v>1449.43</v>
      </c>
      <c r="D27" s="52">
        <v>4629.5770000000002</v>
      </c>
      <c r="E27" s="136">
        <f t="shared" si="0"/>
        <v>3180.1469999999999</v>
      </c>
      <c r="F27" s="52">
        <v>546917.073242857</v>
      </c>
      <c r="G27" s="136">
        <f>NP!J27+QS!C27+JP!D29</f>
        <v>9823387.0228579994</v>
      </c>
      <c r="H27" s="137">
        <f t="shared" si="1"/>
        <v>17.961383002018575</v>
      </c>
      <c r="I27" s="138">
        <f t="shared" si="2"/>
        <v>57119.838269720363</v>
      </c>
    </row>
    <row r="28" spans="1:9">
      <c r="A28" s="60"/>
      <c r="B28" s="48" t="s">
        <v>70</v>
      </c>
      <c r="C28" s="49">
        <v>2678.1790000000001</v>
      </c>
      <c r="D28" s="49">
        <v>10067.0209</v>
      </c>
      <c r="E28" s="133">
        <f t="shared" si="0"/>
        <v>7388.8418999999994</v>
      </c>
      <c r="F28" s="49">
        <v>1377805.49808571</v>
      </c>
      <c r="G28" s="133">
        <f>NP!J28+QS!C28+JP!D30</f>
        <v>30406004.43764127</v>
      </c>
      <c r="H28" s="134">
        <f t="shared" si="1"/>
        <v>22.068430181100776</v>
      </c>
      <c r="I28" s="135">
        <f t="shared" si="2"/>
        <v>163060.14158934201</v>
      </c>
    </row>
    <row r="29" spans="1:9">
      <c r="A29" s="60"/>
      <c r="B29" s="51" t="s">
        <v>71</v>
      </c>
      <c r="C29" s="52">
        <v>391.61099999999999</v>
      </c>
      <c r="D29" s="52">
        <v>4286.0815499999999</v>
      </c>
      <c r="E29" s="136">
        <f t="shared" si="0"/>
        <v>3894.47055</v>
      </c>
      <c r="F29" s="52">
        <v>263321.82778571401</v>
      </c>
      <c r="G29" s="136">
        <f>NP!J29+QS!C29+JP!D31</f>
        <v>5638345.8198116012</v>
      </c>
      <c r="H29" s="137">
        <f t="shared" si="1"/>
        <v>21.412375370567354</v>
      </c>
      <c r="I29" s="138">
        <f t="shared" si="2"/>
        <v>83389.865286219894</v>
      </c>
    </row>
    <row r="30" spans="1:9">
      <c r="A30" s="60"/>
      <c r="B30" s="48" t="s">
        <v>72</v>
      </c>
      <c r="C30" s="49">
        <v>4761.3670000000002</v>
      </c>
      <c r="D30" s="49">
        <v>1295.1224999999999</v>
      </c>
      <c r="E30" s="133">
        <f t="shared" si="0"/>
        <v>-3466.2445000000002</v>
      </c>
      <c r="F30" s="49">
        <v>350990.74151428603</v>
      </c>
      <c r="G30" s="133">
        <f>NP!J30+QS!C30+JP!D32</f>
        <v>5125510.1568019995</v>
      </c>
      <c r="H30" s="134">
        <f t="shared" si="1"/>
        <v>14.602978228681799</v>
      </c>
      <c r="I30" s="135">
        <f t="shared" si="2"/>
        <v>-50617.492968788029</v>
      </c>
    </row>
    <row r="31" spans="1:9">
      <c r="A31" s="60"/>
      <c r="B31" s="51" t="s">
        <v>73</v>
      </c>
      <c r="C31" s="52">
        <v>6650.4260999999997</v>
      </c>
      <c r="D31" s="52">
        <v>5322.9481500000002</v>
      </c>
      <c r="E31" s="136">
        <f t="shared" si="0"/>
        <v>-1327.4779499999995</v>
      </c>
      <c r="F31" s="52">
        <v>1645836.0243571401</v>
      </c>
      <c r="G31" s="136">
        <f>NP!J31+QS!C31+JP!D33</f>
        <v>19886508.0419163</v>
      </c>
      <c r="H31" s="137">
        <f t="shared" si="1"/>
        <v>12.082921838877555</v>
      </c>
      <c r="I31" s="138">
        <f t="shared" si="2"/>
        <v>-16039.812312683402</v>
      </c>
    </row>
    <row r="32" spans="1:9">
      <c r="A32" s="60"/>
      <c r="B32" s="48" t="s">
        <v>74</v>
      </c>
      <c r="C32" s="49">
        <v>331.78705000000002</v>
      </c>
      <c r="D32" s="49">
        <v>653.08100000000002</v>
      </c>
      <c r="E32" s="133">
        <f t="shared" si="0"/>
        <v>321.29395</v>
      </c>
      <c r="F32" s="49">
        <v>64705.039928571401</v>
      </c>
      <c r="G32" s="133">
        <f>NP!J32+QS!C32+JP!D34</f>
        <v>1295205.8245785786</v>
      </c>
      <c r="H32" s="134">
        <f t="shared" si="1"/>
        <v>20.017077896997982</v>
      </c>
      <c r="I32" s="135">
        <f t="shared" si="2"/>
        <v>6431.3660249841751</v>
      </c>
    </row>
    <row r="33" spans="1:9" s="54" customFormat="1">
      <c r="A33" s="59"/>
      <c r="B33" s="55" t="s">
        <v>75</v>
      </c>
      <c r="C33" s="56">
        <f>SUM(C7:C32)</f>
        <v>75214.077449999997</v>
      </c>
      <c r="D33" s="56">
        <f>SUM(D7:D32)</f>
        <v>75214.077449999997</v>
      </c>
      <c r="E33" s="56">
        <f>SUM(E7:E32)</f>
        <v>2.9558577807620168E-12</v>
      </c>
      <c r="F33" s="56">
        <f>SUM(F7:F32)</f>
        <v>15523853.420514286</v>
      </c>
      <c r="G33" s="56">
        <f>SUM(G7:G32)</f>
        <v>234528286.2680968</v>
      </c>
      <c r="H33" s="139">
        <f t="shared" si="1"/>
        <v>15.107607622613534</v>
      </c>
      <c r="I33" s="57">
        <f>SUM(I7:I32)</f>
        <v>149351.95262488097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2007</v>
      </c>
      <c r="C1" s="141"/>
      <c r="D1" s="142" t="str">
        <f>Info!A4</f>
        <v>Referenzjahr 2011</v>
      </c>
      <c r="E1" s="143"/>
      <c r="F1" s="143"/>
      <c r="H1" s="21" t="str">
        <f>Info!$C$28</f>
        <v>FA_2011_20120427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2007</v>
      </c>
      <c r="D5" s="144">
        <f>QS!D1</f>
        <v>2007</v>
      </c>
      <c r="E5" s="144">
        <f>VERM!E1</f>
        <v>2007</v>
      </c>
      <c r="F5" s="144">
        <f>JP!D1</f>
        <v>2007</v>
      </c>
      <c r="G5" s="144">
        <f>REPART!D1</f>
        <v>2007</v>
      </c>
      <c r="H5" s="145">
        <f>Info!$C$31</f>
        <v>2007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33239621.199999999</v>
      </c>
      <c r="D7" s="130">
        <f>QS!C7</f>
        <v>1499881.7319873299</v>
      </c>
      <c r="E7" s="130">
        <f>VERM!D9</f>
        <v>3845658.24</v>
      </c>
      <c r="F7" s="146">
        <f>JP!D9</f>
        <v>13274474.1368</v>
      </c>
      <c r="G7" s="130">
        <f>REPART!I7</f>
        <v>-140736.02291434273</v>
      </c>
      <c r="H7" s="132">
        <f t="shared" ref="H7:H32" si="0">SUM(C7:G7)</f>
        <v>51718899.285872988</v>
      </c>
      <c r="J7" s="147"/>
    </row>
    <row r="8" spans="1:10">
      <c r="B8" s="48" t="s">
        <v>50</v>
      </c>
      <c r="C8" s="133">
        <f>NP!J8</f>
        <v>15099723.100000001</v>
      </c>
      <c r="D8" s="133">
        <f>QS!C8</f>
        <v>527853.05326149997</v>
      </c>
      <c r="E8" s="133">
        <f>VERM!D10</f>
        <v>1780611.7070160003</v>
      </c>
      <c r="F8" s="148">
        <f>JP!D10</f>
        <v>5921982.5067000007</v>
      </c>
      <c r="G8" s="133">
        <f>REPART!I8</f>
        <v>20787.206857723129</v>
      </c>
      <c r="H8" s="135">
        <f t="shared" si="0"/>
        <v>23350957.573835224</v>
      </c>
      <c r="J8" s="147"/>
    </row>
    <row r="9" spans="1:10">
      <c r="B9" s="51" t="s">
        <v>51</v>
      </c>
      <c r="C9" s="136">
        <f>NP!J9</f>
        <v>5933915.0999999996</v>
      </c>
      <c r="D9" s="136">
        <f>QS!C9</f>
        <v>225750.878944667</v>
      </c>
      <c r="E9" s="136">
        <f>VERM!D11</f>
        <v>619320.50422800006</v>
      </c>
      <c r="F9" s="149">
        <f>JP!D11</f>
        <v>1789048.585</v>
      </c>
      <c r="G9" s="136">
        <f>REPART!I9</f>
        <v>2723.7383549596348</v>
      </c>
      <c r="H9" s="138">
        <f t="shared" si="0"/>
        <v>8570758.8065276276</v>
      </c>
      <c r="J9" s="147"/>
    </row>
    <row r="10" spans="1:10">
      <c r="B10" s="48" t="s">
        <v>52</v>
      </c>
      <c r="C10" s="133">
        <f>NP!J10</f>
        <v>435963.39999999997</v>
      </c>
      <c r="D10" s="133">
        <f>QS!C10</f>
        <v>22721.342400000001</v>
      </c>
      <c r="E10" s="133">
        <f>VERM!D12</f>
        <v>47694.077232000003</v>
      </c>
      <c r="F10" s="148">
        <f>JP!D12</f>
        <v>138677.76579999999</v>
      </c>
      <c r="G10" s="133">
        <f>REPART!I10</f>
        <v>5613.1175420026675</v>
      </c>
      <c r="H10" s="135">
        <f t="shared" si="0"/>
        <v>650669.70297400269</v>
      </c>
      <c r="J10" s="147"/>
    </row>
    <row r="11" spans="1:10">
      <c r="B11" s="51" t="s">
        <v>53</v>
      </c>
      <c r="C11" s="136">
        <f>NP!J11</f>
        <v>4771121.7</v>
      </c>
      <c r="D11" s="136">
        <f>QS!C11</f>
        <v>128486.901961417</v>
      </c>
      <c r="E11" s="136">
        <f>VERM!D13</f>
        <v>862897.9279919999</v>
      </c>
      <c r="F11" s="149">
        <f>JP!D13</f>
        <v>1306589.8436</v>
      </c>
      <c r="G11" s="136">
        <f>REPART!I11</f>
        <v>-19369.523921235741</v>
      </c>
      <c r="H11" s="138">
        <f t="shared" si="0"/>
        <v>7049726.8496321822</v>
      </c>
      <c r="J11" s="147"/>
    </row>
    <row r="12" spans="1:10">
      <c r="B12" s="48" t="s">
        <v>54</v>
      </c>
      <c r="C12" s="133">
        <f>NP!J12</f>
        <v>588441.30000000005</v>
      </c>
      <c r="D12" s="133">
        <f>QS!C12</f>
        <v>25338.869647744999</v>
      </c>
      <c r="E12" s="133">
        <f>VERM!D14</f>
        <v>73193.988312000001</v>
      </c>
      <c r="F12" s="148">
        <f>JP!D14</f>
        <v>166040.53269999998</v>
      </c>
      <c r="G12" s="133">
        <f>REPART!I12</f>
        <v>5480.5718092305224</v>
      </c>
      <c r="H12" s="135">
        <f t="shared" si="0"/>
        <v>858495.2624689755</v>
      </c>
      <c r="J12" s="147"/>
    </row>
    <row r="13" spans="1:10">
      <c r="B13" s="51" t="s">
        <v>55</v>
      </c>
      <c r="C13" s="136">
        <f>NP!J13</f>
        <v>1119200.1000000001</v>
      </c>
      <c r="D13" s="136">
        <f>QS!C13</f>
        <v>22189.5637873042</v>
      </c>
      <c r="E13" s="136">
        <f>VERM!D15</f>
        <v>247082.340348</v>
      </c>
      <c r="F13" s="149">
        <f>JP!D15</f>
        <v>196188.15539999999</v>
      </c>
      <c r="G13" s="136">
        <f>REPART!I13</f>
        <v>5492.1402004000392</v>
      </c>
      <c r="H13" s="138">
        <f t="shared" si="0"/>
        <v>1590152.2997357042</v>
      </c>
      <c r="J13" s="147"/>
    </row>
    <row r="14" spans="1:10">
      <c r="B14" s="48" t="s">
        <v>56</v>
      </c>
      <c r="C14" s="133">
        <f>NP!J14</f>
        <v>533201.69999999995</v>
      </c>
      <c r="D14" s="133">
        <f>QS!C14</f>
        <v>24352.74777106</v>
      </c>
      <c r="E14" s="133">
        <f>VERM!D16</f>
        <v>72012.350604000007</v>
      </c>
      <c r="F14" s="148">
        <f>JP!D16</f>
        <v>159471.6789</v>
      </c>
      <c r="G14" s="133">
        <f>REPART!I14</f>
        <v>2225.3569889329797</v>
      </c>
      <c r="H14" s="135">
        <f t="shared" si="0"/>
        <v>791263.83426399296</v>
      </c>
      <c r="J14" s="147"/>
    </row>
    <row r="15" spans="1:10">
      <c r="B15" s="51" t="s">
        <v>57</v>
      </c>
      <c r="C15" s="136">
        <f>NP!J15</f>
        <v>4344587.6999999993</v>
      </c>
      <c r="D15" s="136">
        <f>QS!C15</f>
        <v>171209.23476318299</v>
      </c>
      <c r="E15" s="136">
        <f>VERM!D17</f>
        <v>509511.45487200003</v>
      </c>
      <c r="F15" s="149">
        <f>JP!D17</f>
        <v>3893921.4156999998</v>
      </c>
      <c r="G15" s="136">
        <f>REPART!I15</f>
        <v>-2731.7767328043092</v>
      </c>
      <c r="H15" s="138">
        <f t="shared" si="0"/>
        <v>8916498.0286023784</v>
      </c>
      <c r="J15" s="147"/>
    </row>
    <row r="16" spans="1:10">
      <c r="B16" s="48" t="s">
        <v>58</v>
      </c>
      <c r="C16" s="133">
        <f>NP!J16</f>
        <v>4073933.5</v>
      </c>
      <c r="D16" s="133">
        <f>QS!C16</f>
        <v>171006.15503775</v>
      </c>
      <c r="E16" s="133">
        <f>VERM!D18</f>
        <v>286127.82208800002</v>
      </c>
      <c r="F16" s="148">
        <f>JP!D18</f>
        <v>1193889.453</v>
      </c>
      <c r="G16" s="133">
        <f>REPART!I16</f>
        <v>-18331.527467653428</v>
      </c>
      <c r="H16" s="135">
        <f t="shared" si="0"/>
        <v>5706625.4026580965</v>
      </c>
      <c r="J16" s="147"/>
    </row>
    <row r="17" spans="2:10">
      <c r="B17" s="51" t="s">
        <v>59</v>
      </c>
      <c r="C17" s="136">
        <f>NP!J17</f>
        <v>4257645.3</v>
      </c>
      <c r="D17" s="136">
        <f>QS!C17</f>
        <v>136120.44136366699</v>
      </c>
      <c r="E17" s="136">
        <f>VERM!D19</f>
        <v>262773.220776</v>
      </c>
      <c r="F17" s="149">
        <f>JP!D19</f>
        <v>1472113.2605999999</v>
      </c>
      <c r="G17" s="136">
        <f>REPART!I17</f>
        <v>6209.1740708911238</v>
      </c>
      <c r="H17" s="138">
        <f t="shared" si="0"/>
        <v>6134861.3968105577</v>
      </c>
      <c r="J17" s="147"/>
    </row>
    <row r="18" spans="2:10">
      <c r="B18" s="48" t="s">
        <v>60</v>
      </c>
      <c r="C18" s="133">
        <f>NP!J18</f>
        <v>4224550.8000000007</v>
      </c>
      <c r="D18" s="133">
        <f>QS!C18</f>
        <v>715899.61675589997</v>
      </c>
      <c r="E18" s="133">
        <f>VERM!D20</f>
        <v>561640.83906000003</v>
      </c>
      <c r="F18" s="148">
        <f>JP!D20</f>
        <v>4142474.9577000001</v>
      </c>
      <c r="G18" s="133">
        <f>REPART!I18</f>
        <v>-28561.681271011068</v>
      </c>
      <c r="H18" s="135">
        <f t="shared" si="0"/>
        <v>9616004.5322448891</v>
      </c>
      <c r="J18" s="147"/>
    </row>
    <row r="19" spans="2:10">
      <c r="B19" s="51" t="s">
        <v>61</v>
      </c>
      <c r="C19" s="136">
        <f>NP!J19</f>
        <v>6246016.5000000009</v>
      </c>
      <c r="D19" s="136">
        <f>QS!C19</f>
        <v>382236.32012013998</v>
      </c>
      <c r="E19" s="136">
        <f>VERM!D21</f>
        <v>437563.66834799998</v>
      </c>
      <c r="F19" s="149">
        <f>JP!D21</f>
        <v>1322123.9502000001</v>
      </c>
      <c r="G19" s="136">
        <f>REPART!I19</f>
        <v>-40415.801377965821</v>
      </c>
      <c r="H19" s="138">
        <f t="shared" si="0"/>
        <v>8347524.6372901751</v>
      </c>
      <c r="J19" s="147"/>
    </row>
    <row r="20" spans="2:10">
      <c r="B20" s="48" t="s">
        <v>62</v>
      </c>
      <c r="C20" s="133">
        <f>NP!J20</f>
        <v>1251945.1999999997</v>
      </c>
      <c r="D20" s="133">
        <f>QS!C20</f>
        <v>135828.86868245399</v>
      </c>
      <c r="E20" s="133">
        <f>VERM!D22</f>
        <v>128267.44572</v>
      </c>
      <c r="F20" s="148">
        <f>JP!D22</f>
        <v>858903.67909999995</v>
      </c>
      <c r="G20" s="133">
        <f>REPART!I20</f>
        <v>1453.7354657541885</v>
      </c>
      <c r="H20" s="135">
        <f t="shared" si="0"/>
        <v>2376398.9289682079</v>
      </c>
      <c r="J20" s="147"/>
    </row>
    <row r="21" spans="2:10">
      <c r="B21" s="51" t="s">
        <v>63</v>
      </c>
      <c r="C21" s="136">
        <f>NP!J21</f>
        <v>876494.20000000007</v>
      </c>
      <c r="D21" s="136">
        <f>QS!C21</f>
        <v>34582.284878682498</v>
      </c>
      <c r="E21" s="136">
        <f>VERM!D23</f>
        <v>126624.78099600002</v>
      </c>
      <c r="F21" s="149">
        <f>JP!D23</f>
        <v>230182.9007</v>
      </c>
      <c r="G21" s="136">
        <f>REPART!I21</f>
        <v>-3191.0829843294368</v>
      </c>
      <c r="H21" s="138">
        <f t="shared" si="0"/>
        <v>1264693.0835903531</v>
      </c>
      <c r="J21" s="147"/>
    </row>
    <row r="22" spans="2:10">
      <c r="B22" s="48" t="s">
        <v>64</v>
      </c>
      <c r="C22" s="133">
        <f>NP!J22</f>
        <v>279164.90000000002</v>
      </c>
      <c r="D22" s="133">
        <f>QS!C22</f>
        <v>7979.1545872899997</v>
      </c>
      <c r="E22" s="133">
        <f>VERM!D24</f>
        <v>41344.364352000004</v>
      </c>
      <c r="F22" s="148">
        <f>JP!D24</f>
        <v>70336.999599999996</v>
      </c>
      <c r="G22" s="133">
        <f>REPART!I22</f>
        <v>533.03731862697077</v>
      </c>
      <c r="H22" s="135">
        <f t="shared" si="0"/>
        <v>399358.45585791697</v>
      </c>
      <c r="J22" s="147"/>
    </row>
    <row r="23" spans="2:10">
      <c r="B23" s="51" t="s">
        <v>65</v>
      </c>
      <c r="C23" s="136">
        <f>NP!J23</f>
        <v>7163196.7000000002</v>
      </c>
      <c r="D23" s="136">
        <f>QS!C23</f>
        <v>447241.04332795902</v>
      </c>
      <c r="E23" s="136">
        <f>VERM!D25</f>
        <v>939915.39099600003</v>
      </c>
      <c r="F23" s="149">
        <f>JP!D25</f>
        <v>2812960.3313000002</v>
      </c>
      <c r="G23" s="136">
        <f>REPART!I23</f>
        <v>29578.321786878896</v>
      </c>
      <c r="H23" s="138">
        <f t="shared" si="0"/>
        <v>11392891.787410839</v>
      </c>
      <c r="J23" s="147"/>
    </row>
    <row r="24" spans="2:10">
      <c r="B24" s="48" t="s">
        <v>66</v>
      </c>
      <c r="C24" s="133">
        <f>NP!J24</f>
        <v>3115008.7</v>
      </c>
      <c r="D24" s="133">
        <f>QS!C24</f>
        <v>328975.87124696502</v>
      </c>
      <c r="E24" s="133">
        <f>VERM!D26</f>
        <v>477346.26313199999</v>
      </c>
      <c r="F24" s="148">
        <f>JP!D26</f>
        <v>692240.44919999992</v>
      </c>
      <c r="G24" s="133">
        <f>REPART!I24</f>
        <v>63414.318757104636</v>
      </c>
      <c r="H24" s="135">
        <f t="shared" si="0"/>
        <v>4676985.6023360696</v>
      </c>
      <c r="J24" s="147"/>
    </row>
    <row r="25" spans="2:10">
      <c r="B25" s="51" t="s">
        <v>67</v>
      </c>
      <c r="C25" s="136">
        <f>NP!J25</f>
        <v>10967984.800000001</v>
      </c>
      <c r="D25" s="136">
        <f>QS!C25</f>
        <v>478944.48263721401</v>
      </c>
      <c r="E25" s="136">
        <f>VERM!D27</f>
        <v>1000994.9005560001</v>
      </c>
      <c r="F25" s="149">
        <f>JP!D27</f>
        <v>3379139.1349000004</v>
      </c>
      <c r="G25" s="136">
        <f>REPART!I25</f>
        <v>18305.319498093588</v>
      </c>
      <c r="H25" s="138">
        <f t="shared" si="0"/>
        <v>15845368.637591308</v>
      </c>
      <c r="J25" s="147"/>
    </row>
    <row r="26" spans="2:10">
      <c r="B26" s="48" t="s">
        <v>68</v>
      </c>
      <c r="C26" s="133">
        <f>NP!J26</f>
        <v>3860014.5999999996</v>
      </c>
      <c r="D26" s="133">
        <f>QS!C26</f>
        <v>204015.733226838</v>
      </c>
      <c r="E26" s="133">
        <f>VERM!D28</f>
        <v>448166.16000000003</v>
      </c>
      <c r="F26" s="148">
        <f>JP!D28</f>
        <v>1260220.4312</v>
      </c>
      <c r="G26" s="133">
        <f>REPART!I26</f>
        <v>-2470.5752451698686</v>
      </c>
      <c r="H26" s="135">
        <f t="shared" si="0"/>
        <v>5769946.349181667</v>
      </c>
      <c r="J26" s="147"/>
    </row>
    <row r="27" spans="2:10">
      <c r="B27" s="51" t="s">
        <v>69</v>
      </c>
      <c r="C27" s="136">
        <f>NP!J27</f>
        <v>5888563.5</v>
      </c>
      <c r="D27" s="136">
        <f>QS!C27</f>
        <v>870235.44595800003</v>
      </c>
      <c r="E27" s="136">
        <f>VERM!D29</f>
        <v>507195.17316000001</v>
      </c>
      <c r="F27" s="149">
        <f>JP!D29</f>
        <v>3064588.0769000002</v>
      </c>
      <c r="G27" s="136">
        <f>REPART!I27</f>
        <v>57119.838269720363</v>
      </c>
      <c r="H27" s="138">
        <f t="shared" si="0"/>
        <v>10387702.034287719</v>
      </c>
      <c r="J27" s="147"/>
    </row>
    <row r="28" spans="2:10">
      <c r="B28" s="48" t="s">
        <v>70</v>
      </c>
      <c r="C28" s="133">
        <f>NP!J28</f>
        <v>14225330.9</v>
      </c>
      <c r="D28" s="133">
        <f>QS!C28</f>
        <v>885999.51844126696</v>
      </c>
      <c r="E28" s="133">
        <f>VERM!D30</f>
        <v>1240173.0588</v>
      </c>
      <c r="F28" s="148">
        <f>JP!D30</f>
        <v>15294674.019200001</v>
      </c>
      <c r="G28" s="133">
        <f>REPART!I28</f>
        <v>163060.14158934201</v>
      </c>
      <c r="H28" s="135">
        <f t="shared" si="0"/>
        <v>31809237.638030611</v>
      </c>
      <c r="J28" s="147"/>
    </row>
    <row r="29" spans="2:10">
      <c r="B29" s="51" t="s">
        <v>71</v>
      </c>
      <c r="C29" s="136">
        <f>NP!J29</f>
        <v>4469005.2000000011</v>
      </c>
      <c r="D29" s="136">
        <f>QS!C29</f>
        <v>315691.13061160001</v>
      </c>
      <c r="E29" s="136">
        <f>VERM!D31</f>
        <v>444611.21838000003</v>
      </c>
      <c r="F29" s="149">
        <f>JP!D31</f>
        <v>853649.48920000007</v>
      </c>
      <c r="G29" s="136">
        <f>REPART!I29</f>
        <v>83389.865286219894</v>
      </c>
      <c r="H29" s="138">
        <f t="shared" si="0"/>
        <v>6166346.9034778215</v>
      </c>
      <c r="J29" s="147"/>
    </row>
    <row r="30" spans="2:10">
      <c r="B30" s="48" t="s">
        <v>72</v>
      </c>
      <c r="C30" s="133">
        <f>NP!J30</f>
        <v>2756972.8999999994</v>
      </c>
      <c r="D30" s="133">
        <f>QS!C30</f>
        <v>190658.24940199999</v>
      </c>
      <c r="E30" s="133">
        <f>VERM!D32</f>
        <v>195096.26888399999</v>
      </c>
      <c r="F30" s="148">
        <f>JP!D32</f>
        <v>2177879.0074</v>
      </c>
      <c r="G30" s="133">
        <f>REPART!I30</f>
        <v>-50617.492968788029</v>
      </c>
      <c r="H30" s="135">
        <f t="shared" si="0"/>
        <v>5269988.9327172115</v>
      </c>
      <c r="J30" s="147"/>
    </row>
    <row r="31" spans="2:10">
      <c r="B31" s="51" t="s">
        <v>73</v>
      </c>
      <c r="C31" s="136">
        <f>NP!J31</f>
        <v>11884798.6</v>
      </c>
      <c r="D31" s="136">
        <f>QS!C31</f>
        <v>2119962.0381163</v>
      </c>
      <c r="E31" s="136">
        <f>VERM!D33</f>
        <v>957408.91005599999</v>
      </c>
      <c r="F31" s="149">
        <f>JP!D33</f>
        <v>5881747.4037999995</v>
      </c>
      <c r="G31" s="136">
        <f>REPART!I31</f>
        <v>-16039.812312683402</v>
      </c>
      <c r="H31" s="138">
        <f t="shared" si="0"/>
        <v>20827877.139659613</v>
      </c>
      <c r="J31" s="147"/>
    </row>
    <row r="32" spans="2:10">
      <c r="B32" s="48" t="s">
        <v>74</v>
      </c>
      <c r="C32" s="133">
        <f>NP!J32</f>
        <v>885901.79999999993</v>
      </c>
      <c r="D32" s="133">
        <f>QS!C32</f>
        <v>85185.610178578805</v>
      </c>
      <c r="E32" s="133">
        <f>VERM!D34</f>
        <v>64086.768000000004</v>
      </c>
      <c r="F32" s="148">
        <f>JP!D34</f>
        <v>324118.41440000001</v>
      </c>
      <c r="G32" s="133">
        <f>REPART!I32</f>
        <v>6431.3660249841751</v>
      </c>
      <c r="H32" s="135">
        <f t="shared" si="0"/>
        <v>1365723.958603563</v>
      </c>
      <c r="J32" s="147"/>
    </row>
    <row r="33" spans="1:10">
      <c r="A33" s="59"/>
      <c r="B33" s="55" t="s">
        <v>75</v>
      </c>
      <c r="C33" s="56">
        <f t="shared" ref="C33:H33" si="1">SUM(C7:C32)</f>
        <v>152492303.40000001</v>
      </c>
      <c r="D33" s="56">
        <f t="shared" si="1"/>
        <v>10158346.289096812</v>
      </c>
      <c r="E33" s="56">
        <f t="shared" si="1"/>
        <v>16177318.843908001</v>
      </c>
      <c r="F33" s="56">
        <f t="shared" si="1"/>
        <v>71877636.578999996</v>
      </c>
      <c r="G33" s="56">
        <f t="shared" si="1"/>
        <v>149351.95262488097</v>
      </c>
      <c r="H33" s="57">
        <f t="shared" si="1"/>
        <v>250854957.06462973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2007 pro Einwohner</v>
      </c>
      <c r="C1" s="82"/>
      <c r="D1" s="82"/>
      <c r="E1" s="142" t="str">
        <f>Info!A4</f>
        <v>Referenzjahr 2011</v>
      </c>
      <c r="F1" s="108"/>
      <c r="G1" s="109"/>
      <c r="I1" s="21" t="str">
        <f>Info!$C$28</f>
        <v>FA_2011_20120427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2007</v>
      </c>
      <c r="D5" s="144">
        <f>ASG_Total!D5</f>
        <v>2007</v>
      </c>
      <c r="E5" s="144">
        <f>ASG_Total!E5</f>
        <v>2007</v>
      </c>
      <c r="F5" s="144">
        <f>ASG_Total!F5</f>
        <v>2007</v>
      </c>
      <c r="G5" s="144">
        <f>ASG_Total!G5</f>
        <v>2007</v>
      </c>
      <c r="H5" s="144">
        <f>Info!$C$31</f>
        <v>2007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25127.431091543811</v>
      </c>
      <c r="D7" s="130">
        <f>ASG_Total!D7/ASG_pro_Einwohner!$I7*1000</f>
        <v>1133.8328628720058</v>
      </c>
      <c r="E7" s="130">
        <f>ASG_Total!E7/ASG_pro_Einwohner!$I7*1000</f>
        <v>2907.1183406635109</v>
      </c>
      <c r="F7" s="130">
        <f>ASG_Total!F7/ASG_pro_Einwohner!$I7*1000</f>
        <v>10034.814540814399</v>
      </c>
      <c r="G7" s="130">
        <f>ASG_Total!G7/ASG_pro_Einwohner!$I7*1000</f>
        <v>-106.38914013490857</v>
      </c>
      <c r="H7" s="130">
        <f>ASG_Total!H7/ASG_pro_Einwohner!$I7*1000</f>
        <v>39096.80769575882</v>
      </c>
      <c r="I7" s="151">
        <v>1322842</v>
      </c>
      <c r="J7" s="147"/>
    </row>
    <row r="8" spans="1:10">
      <c r="B8" s="48" t="s">
        <v>50</v>
      </c>
      <c r="C8" s="133">
        <f>ASG_Total!C8/ASG_pro_Einwohner!$I8*1000</f>
        <v>15568.217468272733</v>
      </c>
      <c r="D8" s="133">
        <f>ASG_Total!D8/ASG_pro_Einwohner!$I8*1000</f>
        <v>544.23058423281816</v>
      </c>
      <c r="E8" s="133">
        <f>ASG_Total!E8/ASG_pro_Einwohner!$I8*1000</f>
        <v>1835.8581874509621</v>
      </c>
      <c r="F8" s="133">
        <f>ASG_Total!F8/ASG_pro_Einwohner!$I8*1000</f>
        <v>6105.7219988101961</v>
      </c>
      <c r="G8" s="133">
        <f>ASG_Total!G8/ASG_pro_Einwohner!$I8*1000</f>
        <v>21.432164999039216</v>
      </c>
      <c r="H8" s="133">
        <f>ASG_Total!H8/ASG_pro_Einwohner!$I8*1000</f>
        <v>24075.460403765745</v>
      </c>
      <c r="I8" s="152">
        <v>969907</v>
      </c>
      <c r="J8" s="147"/>
    </row>
    <row r="9" spans="1:10">
      <c r="B9" s="51" t="s">
        <v>51</v>
      </c>
      <c r="C9" s="136">
        <f>ASG_Total!C9/ASG_pro_Einwohner!$I9*1000</f>
        <v>16395.472806445548</v>
      </c>
      <c r="D9" s="136">
        <f>ASG_Total!D9/ASG_pro_Einwohner!$I9*1000</f>
        <v>623.75216604775312</v>
      </c>
      <c r="E9" s="136">
        <f>ASG_Total!E9/ASG_pro_Einwohner!$I9*1000</f>
        <v>1711.1893774052012</v>
      </c>
      <c r="F9" s="136">
        <f>ASG_Total!F9/ASG_pro_Einwohner!$I9*1000</f>
        <v>4943.1609536808837</v>
      </c>
      <c r="G9" s="136">
        <f>ASG_Total!G9/ASG_pro_Einwohner!$I9*1000</f>
        <v>7.5257190873211917</v>
      </c>
      <c r="H9" s="136">
        <f>ASG_Total!H9/ASG_pro_Einwohner!$I9*1000</f>
        <v>23681.101022666713</v>
      </c>
      <c r="I9" s="153">
        <v>361924</v>
      </c>
      <c r="J9" s="147"/>
    </row>
    <row r="10" spans="1:10">
      <c r="B10" s="48" t="s">
        <v>52</v>
      </c>
      <c r="C10" s="133">
        <f>ASG_Total!C10/ASG_pro_Einwohner!$I10*1000</f>
        <v>12656.062937265944</v>
      </c>
      <c r="D10" s="133">
        <f>ASG_Total!D10/ASG_pro_Einwohner!$I10*1000</f>
        <v>659.60293784654687</v>
      </c>
      <c r="E10" s="133">
        <f>ASG_Total!E10/ASG_pro_Einwohner!$I10*1000</f>
        <v>1384.5640326298371</v>
      </c>
      <c r="F10" s="133">
        <f>ASG_Total!F10/ASG_pro_Einwohner!$I10*1000</f>
        <v>4025.8299939036783</v>
      </c>
      <c r="G10" s="133">
        <f>ASG_Total!G10/ASG_pro_Einwohner!$I10*1000</f>
        <v>162.9493872326376</v>
      </c>
      <c r="H10" s="133">
        <f>ASG_Total!H10/ASG_pro_Einwohner!$I10*1000</f>
        <v>18889.009288878646</v>
      </c>
      <c r="I10" s="152">
        <v>34447</v>
      </c>
      <c r="J10" s="147"/>
    </row>
    <row r="11" spans="1:10">
      <c r="B11" s="51" t="s">
        <v>53</v>
      </c>
      <c r="C11" s="136">
        <f>ASG_Total!C11/ASG_pro_Einwohner!$I11*1000</f>
        <v>34110.139840141841</v>
      </c>
      <c r="D11" s="136">
        <f>ASG_Total!D11/ASG_pro_Einwohner!$I11*1000</f>
        <v>918.59031672374419</v>
      </c>
      <c r="E11" s="136">
        <f>ASG_Total!E11/ASG_pro_Einwohner!$I11*1000</f>
        <v>6169.1088264580967</v>
      </c>
      <c r="F11" s="136">
        <f>ASG_Total!F11/ASG_pro_Einwohner!$I11*1000</f>
        <v>9341.1916696455373</v>
      </c>
      <c r="G11" s="136">
        <f>ASG_Total!G11/ASG_pro_Einwohner!$I11*1000</f>
        <v>-138.47837283008809</v>
      </c>
      <c r="H11" s="136">
        <f>ASG_Total!H11/ASG_pro_Einwohner!$I11*1000</f>
        <v>50400.552280139134</v>
      </c>
      <c r="I11" s="153">
        <v>139874</v>
      </c>
      <c r="J11" s="147"/>
    </row>
    <row r="12" spans="1:10">
      <c r="B12" s="48" t="s">
        <v>54</v>
      </c>
      <c r="C12" s="133">
        <f>ASG_Total!C12/ASG_pro_Einwohner!$I12*1000</f>
        <v>17417.235459523457</v>
      </c>
      <c r="D12" s="133">
        <f>ASG_Total!D12/ASG_pro_Einwohner!$I12*1000</f>
        <v>750.00354144575999</v>
      </c>
      <c r="E12" s="133">
        <f>ASG_Total!E12/ASG_pro_Einwohner!$I12*1000</f>
        <v>2166.4640613289921</v>
      </c>
      <c r="F12" s="133">
        <f>ASG_Total!F12/ASG_pro_Einwohner!$I12*1000</f>
        <v>4914.6228414977058</v>
      </c>
      <c r="G12" s="133">
        <f>ASG_Total!G12/ASG_pro_Einwohner!$I12*1000</f>
        <v>162.21908566613948</v>
      </c>
      <c r="H12" s="133">
        <f>ASG_Total!H12/ASG_pro_Einwohner!$I12*1000</f>
        <v>25410.544989462054</v>
      </c>
      <c r="I12" s="152">
        <v>33785</v>
      </c>
      <c r="J12" s="147"/>
    </row>
    <row r="13" spans="1:10">
      <c r="B13" s="51" t="s">
        <v>55</v>
      </c>
      <c r="C13" s="136">
        <f>ASG_Total!C13/ASG_pro_Einwohner!$I13*1000</f>
        <v>28286.9155335389</v>
      </c>
      <c r="D13" s="136">
        <f>ASG_Total!D13/ASG_pro_Einwohner!$I13*1000</f>
        <v>560.82403546742648</v>
      </c>
      <c r="E13" s="136">
        <f>ASG_Total!E13/ASG_pro_Einwohner!$I13*1000</f>
        <v>6244.814748723652</v>
      </c>
      <c r="F13" s="136">
        <f>ASG_Total!F13/ASG_pro_Einwohner!$I13*1000</f>
        <v>4958.5036495981394</v>
      </c>
      <c r="G13" s="136">
        <f>ASG_Total!G13/ASG_pro_Einwohner!$I13*1000</f>
        <v>138.80958905120659</v>
      </c>
      <c r="H13" s="136">
        <f>ASG_Total!H13/ASG_pro_Einwohner!$I13*1000</f>
        <v>40189.867556379322</v>
      </c>
      <c r="I13" s="153">
        <v>39566</v>
      </c>
      <c r="J13" s="147"/>
    </row>
    <row r="14" spans="1:10">
      <c r="B14" s="48" t="s">
        <v>56</v>
      </c>
      <c r="C14" s="133">
        <f>ASG_Total!C14/ASG_pro_Einwohner!$I14*1000</f>
        <v>14019.080296576745</v>
      </c>
      <c r="D14" s="133">
        <f>ASG_Total!D14/ASG_pro_Einwohner!$I14*1000</f>
        <v>640.28889338644365</v>
      </c>
      <c r="E14" s="133">
        <f>ASG_Total!E14/ASG_pro_Einwohner!$I14*1000</f>
        <v>1893.3677920807702</v>
      </c>
      <c r="F14" s="133">
        <f>ASG_Total!F14/ASG_pro_Einwohner!$I14*1000</f>
        <v>4192.8716122416781</v>
      </c>
      <c r="G14" s="133">
        <f>ASG_Total!G14/ASG_pro_Einwohner!$I14*1000</f>
        <v>58.509675262475142</v>
      </c>
      <c r="H14" s="133">
        <f>ASG_Total!H14/ASG_pro_Einwohner!$I14*1000</f>
        <v>20804.118269548111</v>
      </c>
      <c r="I14" s="152">
        <v>38034</v>
      </c>
      <c r="J14" s="147"/>
    </row>
    <row r="15" spans="1:10">
      <c r="B15" s="51" t="s">
        <v>57</v>
      </c>
      <c r="C15" s="136">
        <f>ASG_Total!C15/ASG_pro_Einwohner!$I15*1000</f>
        <v>39922.331979490191</v>
      </c>
      <c r="D15" s="136">
        <f>ASG_Total!D15/ASG_pro_Einwohner!$I15*1000</f>
        <v>1573.238332413054</v>
      </c>
      <c r="E15" s="136">
        <f>ASG_Total!E15/ASG_pro_Einwohner!$I15*1000</f>
        <v>4681.8908613015274</v>
      </c>
      <c r="F15" s="136">
        <f>ASG_Total!F15/ASG_pro_Einwohner!$I15*1000</f>
        <v>35781.168247477624</v>
      </c>
      <c r="G15" s="136">
        <f>ASG_Total!G15/ASG_pro_Einwohner!$I15*1000</f>
        <v>-25.102243331596391</v>
      </c>
      <c r="H15" s="136">
        <f>ASG_Total!H15/ASG_pro_Einwohner!$I15*1000</f>
        <v>81933.527177350799</v>
      </c>
      <c r="I15" s="153">
        <v>108826</v>
      </c>
      <c r="J15" s="147"/>
    </row>
    <row r="16" spans="1:10">
      <c r="B16" s="48" t="s">
        <v>58</v>
      </c>
      <c r="C16" s="133">
        <f>ASG_Total!C16/ASG_pro_Einwohner!$I16*1000</f>
        <v>15422.744945126084</v>
      </c>
      <c r="D16" s="133">
        <f>ASG_Total!D16/ASG_pro_Einwohner!$I16*1000</f>
        <v>647.38030534713096</v>
      </c>
      <c r="E16" s="133">
        <f>ASG_Total!E16/ASG_pro_Einwohner!$I16*1000</f>
        <v>1083.1979515050105</v>
      </c>
      <c r="F16" s="133">
        <f>ASG_Total!F16/ASG_pro_Einwohner!$I16*1000</f>
        <v>4519.7233892735594</v>
      </c>
      <c r="G16" s="133">
        <f>ASG_Total!G16/ASG_pro_Einwohner!$I16*1000</f>
        <v>-69.397910542278581</v>
      </c>
      <c r="H16" s="133">
        <f>ASG_Total!H16/ASG_pro_Einwohner!$I16*1000</f>
        <v>21603.648680709506</v>
      </c>
      <c r="I16" s="152">
        <v>264151</v>
      </c>
      <c r="J16" s="147"/>
    </row>
    <row r="17" spans="2:10">
      <c r="B17" s="51" t="s">
        <v>59</v>
      </c>
      <c r="C17" s="136">
        <f>ASG_Total!C17/ASG_pro_Einwohner!$I17*1000</f>
        <v>17098.633762374247</v>
      </c>
      <c r="D17" s="136">
        <f>ASG_Total!D17/ASG_pro_Einwohner!$I17*1000</f>
        <v>546.65746215404113</v>
      </c>
      <c r="E17" s="136">
        <f>ASG_Total!E17/ASG_pro_Einwohner!$I17*1000</f>
        <v>1055.2929490411839</v>
      </c>
      <c r="F17" s="136">
        <f>ASG_Total!F17/ASG_pro_Einwohner!$I17*1000</f>
        <v>5911.9827336800463</v>
      </c>
      <c r="G17" s="136">
        <f>ASG_Total!G17/ASG_pro_Einwohner!$I17*1000</f>
        <v>24.935941330058128</v>
      </c>
      <c r="H17" s="136">
        <f>ASG_Total!H17/ASG_pro_Einwohner!$I17*1000</f>
        <v>24637.502848579577</v>
      </c>
      <c r="I17" s="153">
        <v>249005</v>
      </c>
      <c r="J17" s="147"/>
    </row>
    <row r="18" spans="2:10">
      <c r="B18" s="48" t="s">
        <v>60</v>
      </c>
      <c r="C18" s="133">
        <f>ASG_Total!C18/ASG_pro_Einwohner!$I18*1000</f>
        <v>22260.604815125123</v>
      </c>
      <c r="D18" s="133">
        <f>ASG_Total!D18/ASG_pro_Einwohner!$I18*1000</f>
        <v>3772.3202324617841</v>
      </c>
      <c r="E18" s="133">
        <f>ASG_Total!E18/ASG_pro_Einwohner!$I18*1000</f>
        <v>2959.4779085979862</v>
      </c>
      <c r="F18" s="133">
        <f>ASG_Total!F18/ASG_pro_Einwohner!$I18*1000</f>
        <v>21828.119096096998</v>
      </c>
      <c r="G18" s="133">
        <f>ASG_Total!G18/ASG_pro_Einwohner!$I18*1000</f>
        <v>-150.50127924359151</v>
      </c>
      <c r="H18" s="133">
        <f>ASG_Total!H18/ASG_pro_Einwohner!$I18*1000</f>
        <v>50670.020773038297</v>
      </c>
      <c r="I18" s="152">
        <v>189777</v>
      </c>
      <c r="J18" s="147"/>
    </row>
    <row r="19" spans="2:10">
      <c r="B19" s="51" t="s">
        <v>61</v>
      </c>
      <c r="C19" s="136">
        <f>ASG_Total!C19/ASG_pro_Einwohner!$I19*1000</f>
        <v>23371.699214584263</v>
      </c>
      <c r="D19" s="136">
        <f>ASG_Total!D19/ASG_pro_Einwohner!$I19*1000</f>
        <v>1430.2735675990375</v>
      </c>
      <c r="E19" s="136">
        <f>ASG_Total!E19/ASG_pro_Einwohner!$I19*1000</f>
        <v>1637.3005809157819</v>
      </c>
      <c r="F19" s="136">
        <f>ASG_Total!F19/ASG_pro_Einwohner!$I19*1000</f>
        <v>4947.1984725740613</v>
      </c>
      <c r="G19" s="136">
        <f>ASG_Total!G19/ASG_pro_Einwohner!$I19*1000</f>
        <v>-151.23014057394775</v>
      </c>
      <c r="H19" s="136">
        <f>ASG_Total!H19/ASG_pro_Einwohner!$I19*1000</f>
        <v>31235.241695099197</v>
      </c>
      <c r="I19" s="153">
        <v>267247</v>
      </c>
      <c r="J19" s="147"/>
    </row>
    <row r="20" spans="2:10">
      <c r="B20" s="48" t="s">
        <v>62</v>
      </c>
      <c r="C20" s="133">
        <f>ASG_Total!C20/ASG_pro_Einwohner!$I20*1000</f>
        <v>16782.557173114557</v>
      </c>
      <c r="D20" s="133">
        <f>ASG_Total!D20/ASG_pro_Einwohner!$I20*1000</f>
        <v>1820.8111300900023</v>
      </c>
      <c r="E20" s="133">
        <f>ASG_Total!E20/ASG_pro_Einwohner!$I20*1000</f>
        <v>1719.4488554652939</v>
      </c>
      <c r="F20" s="133">
        <f>ASG_Total!F20/ASG_pro_Einwohner!$I20*1000</f>
        <v>11513.762823400091</v>
      </c>
      <c r="G20" s="133">
        <f>ASG_Total!G20/ASG_pro_Einwohner!$I20*1000</f>
        <v>19.487593042094808</v>
      </c>
      <c r="H20" s="133">
        <f>ASG_Total!H20/ASG_pro_Einwohner!$I20*1000</f>
        <v>31856.06757511204</v>
      </c>
      <c r="I20" s="152">
        <v>74598</v>
      </c>
      <c r="J20" s="147"/>
    </row>
    <row r="21" spans="2:10">
      <c r="B21" s="51" t="s">
        <v>63</v>
      </c>
      <c r="C21" s="136">
        <f>ASG_Total!C21/ASG_pro_Einwohner!$I21*1000</f>
        <v>16744.563950711625</v>
      </c>
      <c r="D21" s="136">
        <f>ASG_Total!D21/ASG_pro_Einwohner!$I21*1000</f>
        <v>660.66071026234602</v>
      </c>
      <c r="E21" s="136">
        <f>ASG_Total!E21/ASG_pro_Einwohner!$I21*1000</f>
        <v>2419.0425254752126</v>
      </c>
      <c r="F21" s="136">
        <f>ASG_Total!F21/ASG_pro_Einwohner!$I21*1000</f>
        <v>4397.4190600821476</v>
      </c>
      <c r="G21" s="136">
        <f>ASG_Total!G21/ASG_pro_Einwohner!$I21*1000</f>
        <v>-60.962517610649279</v>
      </c>
      <c r="H21" s="136">
        <f>ASG_Total!H21/ASG_pro_Einwohner!$I21*1000</f>
        <v>24160.723728920682</v>
      </c>
      <c r="I21" s="153">
        <v>52345</v>
      </c>
      <c r="J21" s="147"/>
    </row>
    <row r="22" spans="2:10">
      <c r="B22" s="48" t="s">
        <v>64</v>
      </c>
      <c r="C22" s="133">
        <f>ASG_Total!C22/ASG_pro_Einwohner!$I22*1000</f>
        <v>18576.317540590899</v>
      </c>
      <c r="D22" s="133">
        <f>ASG_Total!D22/ASG_pro_Einwohner!$I22*1000</f>
        <v>530.95252776750067</v>
      </c>
      <c r="E22" s="133">
        <f>ASG_Total!E22/ASG_pro_Einwohner!$I22*1000</f>
        <v>2751.1554665956883</v>
      </c>
      <c r="F22" s="133">
        <f>ASG_Total!F22/ASG_pro_Einwohner!$I22*1000</f>
        <v>4680.3965664093694</v>
      </c>
      <c r="G22" s="133">
        <f>ASG_Total!G22/ASG_pro_Einwohner!$I22*1000</f>
        <v>35.469611300703406</v>
      </c>
      <c r="H22" s="133">
        <f>ASG_Total!H22/ASG_pro_Einwohner!$I22*1000</f>
        <v>26574.291712664159</v>
      </c>
      <c r="I22" s="152">
        <v>15028</v>
      </c>
      <c r="J22" s="147"/>
    </row>
    <row r="23" spans="2:10">
      <c r="B23" s="51" t="s">
        <v>65</v>
      </c>
      <c r="C23" s="136">
        <f>ASG_Total!C23/ASG_pro_Einwohner!$I23*1000</f>
        <v>15376.550277770622</v>
      </c>
      <c r="D23" s="136">
        <f>ASG_Total!D23/ASG_pro_Einwohner!$I23*1000</f>
        <v>960.04963663987496</v>
      </c>
      <c r="E23" s="136">
        <f>ASG_Total!E23/ASG_pro_Einwohner!$I23*1000</f>
        <v>2017.6266088714874</v>
      </c>
      <c r="F23" s="136">
        <f>ASG_Total!F23/ASG_pro_Einwohner!$I23*1000</f>
        <v>6038.3133083039247</v>
      </c>
      <c r="G23" s="136">
        <f>ASG_Total!G23/ASG_pro_Einwohner!$I23*1000</f>
        <v>63.492958679749997</v>
      </c>
      <c r="H23" s="136">
        <f>ASG_Total!H23/ASG_pro_Einwohner!$I23*1000</f>
        <v>24456.032790265661</v>
      </c>
      <c r="I23" s="153">
        <v>465852</v>
      </c>
      <c r="J23" s="147"/>
    </row>
    <row r="24" spans="2:10">
      <c r="B24" s="48" t="s">
        <v>66</v>
      </c>
      <c r="C24" s="133">
        <f>ASG_Total!C24/ASG_pro_Einwohner!$I24*1000</f>
        <v>16234.319202826797</v>
      </c>
      <c r="D24" s="133">
        <f>ASG_Total!D24/ASG_pro_Einwohner!$I24*1000</f>
        <v>1714.5054213977892</v>
      </c>
      <c r="E24" s="133">
        <f>ASG_Total!E24/ASG_pro_Einwohner!$I24*1000</f>
        <v>2487.7592174819415</v>
      </c>
      <c r="F24" s="133">
        <f>ASG_Total!F24/ASG_pro_Einwohner!$I24*1000</f>
        <v>3607.7114062060264</v>
      </c>
      <c r="G24" s="133">
        <f>ASG_Total!G24/ASG_pro_Einwohner!$I24*1000</f>
        <v>330.49291089705247</v>
      </c>
      <c r="H24" s="133">
        <f>ASG_Total!H24/ASG_pro_Einwohner!$I24*1000</f>
        <v>24374.788158809602</v>
      </c>
      <c r="I24" s="152">
        <v>191878</v>
      </c>
      <c r="J24" s="147"/>
    </row>
    <row r="25" spans="2:10">
      <c r="B25" s="51" t="s">
        <v>67</v>
      </c>
      <c r="C25" s="136">
        <f>ASG_Total!C25/ASG_pro_Einwohner!$I25*1000</f>
        <v>18949.851932479833</v>
      </c>
      <c r="D25" s="136">
        <f>ASG_Total!D25/ASG_pro_Einwohner!$I25*1000</f>
        <v>827.49267029011219</v>
      </c>
      <c r="E25" s="136">
        <f>ASG_Total!E25/ASG_pro_Einwohner!$I25*1000</f>
        <v>1729.4612908930703</v>
      </c>
      <c r="F25" s="136">
        <f>ASG_Total!F25/ASG_pro_Einwohner!$I25*1000</f>
        <v>5838.2818205221247</v>
      </c>
      <c r="G25" s="136">
        <f>ASG_Total!G25/ASG_pro_Einwohner!$I25*1000</f>
        <v>31.626875892972564</v>
      </c>
      <c r="H25" s="136">
        <f>ASG_Total!H25/ASG_pro_Einwohner!$I25*1000</f>
        <v>27376.714590078111</v>
      </c>
      <c r="I25" s="153">
        <v>578790</v>
      </c>
      <c r="J25" s="147"/>
    </row>
    <row r="26" spans="2:10">
      <c r="B26" s="48" t="s">
        <v>68</v>
      </c>
      <c r="C26" s="133">
        <f>ASG_Total!C26/ASG_pro_Einwohner!$I26*1000</f>
        <v>16208.945960586372</v>
      </c>
      <c r="D26" s="133">
        <f>ASG_Total!D26/ASG_pro_Einwohner!$I26*1000</f>
        <v>856.70142153949973</v>
      </c>
      <c r="E26" s="133">
        <f>ASG_Total!E26/ASG_pro_Einwohner!$I26*1000</f>
        <v>1881.9361638693044</v>
      </c>
      <c r="F26" s="133">
        <f>ASG_Total!F26/ASG_pro_Einwohner!$I26*1000</f>
        <v>5291.9087061866712</v>
      </c>
      <c r="G26" s="133">
        <f>ASG_Total!G26/ASG_pro_Einwohner!$I26*1000</f>
        <v>-10.374422065792402</v>
      </c>
      <c r="H26" s="133">
        <f>ASG_Total!H26/ASG_pro_Einwohner!$I26*1000</f>
        <v>24229.117830116054</v>
      </c>
      <c r="I26" s="152">
        <v>238141</v>
      </c>
      <c r="J26" s="147"/>
    </row>
    <row r="27" spans="2:10">
      <c r="B27" s="51" t="s">
        <v>69</v>
      </c>
      <c r="C27" s="136">
        <f>ASG_Total!C27/ASG_pro_Einwohner!$I27*1000</f>
        <v>17973.102444205695</v>
      </c>
      <c r="D27" s="136">
        <f>ASG_Total!D27/ASG_pro_Einwohner!$I27*1000</f>
        <v>2656.1369034709674</v>
      </c>
      <c r="E27" s="136">
        <f>ASG_Total!E27/ASG_pro_Einwohner!$I27*1000</f>
        <v>1548.0635992821215</v>
      </c>
      <c r="F27" s="136">
        <f>ASG_Total!F27/ASG_pro_Einwohner!$I27*1000</f>
        <v>9353.750784111442</v>
      </c>
      <c r="G27" s="136">
        <f>ASG_Total!G27/ASG_pro_Einwohner!$I27*1000</f>
        <v>174.34145098684002</v>
      </c>
      <c r="H27" s="136">
        <f>ASG_Total!H27/ASG_pro_Einwohner!$I27*1000</f>
        <v>31705.395182057062</v>
      </c>
      <c r="I27" s="153">
        <v>327632</v>
      </c>
      <c r="J27" s="147"/>
    </row>
    <row r="28" spans="2:10">
      <c r="B28" s="48" t="s">
        <v>70</v>
      </c>
      <c r="C28" s="133">
        <f>ASG_Total!C28/ASG_pro_Einwohner!$I28*1000</f>
        <v>20976.88968255958</v>
      </c>
      <c r="D28" s="133">
        <f>ASG_Total!D28/ASG_pro_Einwohner!$I28*1000</f>
        <v>1306.5083889994692</v>
      </c>
      <c r="E28" s="133">
        <f>ASG_Total!E28/ASG_pro_Einwohner!$I28*1000</f>
        <v>1828.7780878074389</v>
      </c>
      <c r="F28" s="133">
        <f>ASG_Total!F28/ASG_pro_Einwohner!$I28*1000</f>
        <v>22553.75933866456</v>
      </c>
      <c r="G28" s="133">
        <f>ASG_Total!G28/ASG_pro_Einwohner!$I28*1000</f>
        <v>240.45096917514743</v>
      </c>
      <c r="H28" s="133">
        <f>ASG_Total!H28/ASG_pro_Einwohner!$I28*1000</f>
        <v>46906.386467206197</v>
      </c>
      <c r="I28" s="152">
        <v>678143</v>
      </c>
      <c r="J28" s="147"/>
    </row>
    <row r="29" spans="2:10">
      <c r="B29" s="51" t="s">
        <v>71</v>
      </c>
      <c r="C29" s="136">
        <f>ASG_Total!C29/ASG_pro_Einwohner!$I29*1000</f>
        <v>15051.057681621165</v>
      </c>
      <c r="D29" s="136">
        <f>ASG_Total!D29/ASG_pro_Einwohner!$I29*1000</f>
        <v>1063.2087464143901</v>
      </c>
      <c r="E29" s="136">
        <f>ASG_Total!E29/ASG_pro_Einwohner!$I29*1000</f>
        <v>1497.3956829885192</v>
      </c>
      <c r="F29" s="136">
        <f>ASG_Total!F29/ASG_pro_Einwohner!$I29*1000</f>
        <v>2874.986071136288</v>
      </c>
      <c r="G29" s="136">
        <f>ASG_Total!G29/ASG_pro_Einwohner!$I29*1000</f>
        <v>280.8467693180383</v>
      </c>
      <c r="H29" s="136">
        <f>ASG_Total!H29/ASG_pro_Einwohner!$I29*1000</f>
        <v>20767.494951478402</v>
      </c>
      <c r="I29" s="153">
        <v>296923</v>
      </c>
      <c r="J29" s="147"/>
    </row>
    <row r="30" spans="2:10">
      <c r="B30" s="48" t="s">
        <v>72</v>
      </c>
      <c r="C30" s="133">
        <f>ASG_Total!C30/ASG_pro_Einwohner!$I30*1000</f>
        <v>16227.510521204269</v>
      </c>
      <c r="D30" s="133">
        <f>ASG_Total!D30/ASG_pro_Einwohner!$I30*1000</f>
        <v>1122.212245222049</v>
      </c>
      <c r="E30" s="133">
        <f>ASG_Total!E30/ASG_pro_Einwohner!$I30*1000</f>
        <v>1148.3343764325025</v>
      </c>
      <c r="F30" s="133">
        <f>ASG_Total!F30/ASG_pro_Einwohner!$I30*1000</f>
        <v>12818.97058418435</v>
      </c>
      <c r="G30" s="133">
        <f>ASG_Total!G30/ASG_pro_Einwohner!$I30*1000</f>
        <v>-297.93397668435227</v>
      </c>
      <c r="H30" s="133">
        <f>ASG_Total!H30/ASG_pro_Einwohner!$I30*1000</f>
        <v>31019.093750358821</v>
      </c>
      <c r="I30" s="152">
        <v>169895</v>
      </c>
      <c r="J30" s="147"/>
    </row>
    <row r="31" spans="2:10">
      <c r="B31" s="51" t="s">
        <v>73</v>
      </c>
      <c r="C31" s="136">
        <f>ASG_Total!C31/ASG_pro_Einwohner!$I31*1000</f>
        <v>26903.536341328694</v>
      </c>
      <c r="D31" s="136">
        <f>ASG_Total!D31/ASG_pro_Einwohner!$I31*1000</f>
        <v>4798.9433943541235</v>
      </c>
      <c r="E31" s="136">
        <f>ASG_Total!E31/ASG_pro_Einwohner!$I31*1000</f>
        <v>2167.2799238855837</v>
      </c>
      <c r="F31" s="136">
        <f>ASG_Total!F31/ASG_pro_Einwohner!$I31*1000</f>
        <v>13314.470892981644</v>
      </c>
      <c r="G31" s="136">
        <f>ASG_Total!G31/ASG_pro_Einwohner!$I31*1000</f>
        <v>-36.309212127698103</v>
      </c>
      <c r="H31" s="136">
        <f>ASG_Total!H31/ASG_pro_Einwohner!$I31*1000</f>
        <v>47147.921340422341</v>
      </c>
      <c r="I31" s="153">
        <v>441756</v>
      </c>
      <c r="J31" s="147"/>
    </row>
    <row r="32" spans="2:10">
      <c r="B32" s="48" t="s">
        <v>74</v>
      </c>
      <c r="C32" s="133">
        <f>ASG_Total!C32/ASG_pro_Einwohner!$I32*1000</f>
        <v>12983.48013424589</v>
      </c>
      <c r="D32" s="133">
        <f>ASG_Total!D32/ASG_pro_Einwohner!$I32*1000</f>
        <v>1248.4517781510237</v>
      </c>
      <c r="E32" s="133">
        <f>ASG_Total!E32/ASG_pro_Einwohner!$I32*1000</f>
        <v>939.23421218472004</v>
      </c>
      <c r="F32" s="133">
        <f>ASG_Total!F32/ASG_pro_Einwohner!$I32*1000</f>
        <v>4750.1709495405448</v>
      </c>
      <c r="G32" s="133">
        <f>ASG_Total!G32/ASG_pro_Einwohner!$I32*1000</f>
        <v>94.255946902293246</v>
      </c>
      <c r="H32" s="133">
        <f>ASG_Total!H32/ASG_pro_Einwohner!$I32*1000</f>
        <v>20015.593021024477</v>
      </c>
      <c r="I32" s="152">
        <v>68233</v>
      </c>
      <c r="J32" s="147"/>
    </row>
    <row r="33" spans="1:10">
      <c r="A33" s="59"/>
      <c r="B33" s="55" t="s">
        <v>75</v>
      </c>
      <c r="C33" s="56">
        <f>ASG_Total!C33/ASG_pro_Einwohner!$I33*1000</f>
        <v>20015.793376183734</v>
      </c>
      <c r="D33" s="56">
        <f>ASG_Total!D33/ASG_pro_Einwohner!$I33*1000</f>
        <v>1333.3614604334487</v>
      </c>
      <c r="E33" s="56">
        <f>ASG_Total!E33/ASG_pro_Einwohner!$I33*1000</f>
        <v>2123.3981265988668</v>
      </c>
      <c r="F33" s="56">
        <f>ASG_Total!F33/ASG_pro_Einwohner!$I33*1000</f>
        <v>9434.4953158710669</v>
      </c>
      <c r="G33" s="56">
        <f>ASG_Total!G33/ASG_pro_Einwohner!$I33*1000</f>
        <v>19.603598066374275</v>
      </c>
      <c r="H33" s="56">
        <f>ASG_Total!H33/ASG_pro_Einwohner!$I33*1000</f>
        <v>32926.651877153497</v>
      </c>
      <c r="I33" s="57">
        <f>SUM(I7:I32)</f>
        <v>7618599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2007 in Prozent</v>
      </c>
      <c r="B1" s="109"/>
      <c r="C1" s="109"/>
      <c r="D1" s="109"/>
    </row>
    <row r="2" spans="1:10" ht="21.75" customHeight="1">
      <c r="A2" s="154" t="str">
        <f>Info!A4</f>
        <v>Referenzjahr 2011</v>
      </c>
      <c r="B2" s="155"/>
      <c r="C2" s="64"/>
      <c r="D2" s="60"/>
      <c r="E2" s="60"/>
      <c r="H2" s="21" t="str">
        <f>Info!C28</f>
        <v>FA_2011_20120427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0.64269776926747935</v>
      </c>
      <c r="C6" s="159">
        <f>ASG_Total!D7/ASG_Total!$H7</f>
        <v>2.9000650684710579E-2</v>
      </c>
      <c r="D6" s="159">
        <f>ASG_Total!E7/ASG_Total!$H7</f>
        <v>7.4356923544396492E-2</v>
      </c>
      <c r="E6" s="159">
        <f>JP!B9/ASG_Total!$H7</f>
        <v>0.24354049823021851</v>
      </c>
      <c r="F6" s="159">
        <f>JP!C9/ASG_Total!$H7</f>
        <v>1.3125330317797805E-2</v>
      </c>
      <c r="G6" s="159">
        <f>ASG_Total!G7/ASG_Total!$H7</f>
        <v>-2.7211720446027503E-3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0.64664256496783923</v>
      </c>
      <c r="C7" s="162">
        <f>ASG_Total!D8/ASG_Total!$H8</f>
        <v>2.2605199448135691E-2</v>
      </c>
      <c r="D7" s="162">
        <f>ASG_Total!E8/ASG_Total!$H8</f>
        <v>7.6254333527254484E-2</v>
      </c>
      <c r="E7" s="162">
        <f>JP!B10/ASG_Total!$H8</f>
        <v>0.25016960788561543</v>
      </c>
      <c r="F7" s="162">
        <f>JP!C10/ASG_Total!$H8</f>
        <v>3.4380862731709454E-3</v>
      </c>
      <c r="G7" s="162">
        <f>ASG_Total!G8/ASG_Total!$H8</f>
        <v>8.9020789798424454E-4</v>
      </c>
      <c r="H7" s="163">
        <f t="shared" si="0"/>
        <v>1.0000000000000002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0.69234419424807925</v>
      </c>
      <c r="C8" s="165">
        <f>ASG_Total!D9/ASG_Total!$H9</f>
        <v>2.6339660704572797E-2</v>
      </c>
      <c r="D8" s="165">
        <f>ASG_Total!E9/ASG_Total!$H9</f>
        <v>7.2259705144930186E-2</v>
      </c>
      <c r="E8" s="165">
        <f>JP!B11/ASG_Total!$H9</f>
        <v>0.18790648953665764</v>
      </c>
      <c r="F8" s="165">
        <f>JP!C11/ASG_Total!$H9</f>
        <v>2.0832156058809573E-2</v>
      </c>
      <c r="G8" s="165">
        <f>ASG_Total!G9/ASG_Total!$H9</f>
        <v>3.1779430695041749E-4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0.67002259058221236</v>
      </c>
      <c r="C9" s="162">
        <f>ASG_Total!D10/ASG_Total!$H10</f>
        <v>3.4919932949310575E-2</v>
      </c>
      <c r="D9" s="162">
        <f>ASG_Total!E10/ASG_Total!$H10</f>
        <v>7.3299981563619235E-2</v>
      </c>
      <c r="E9" s="162">
        <f>JP!B12/ASG_Total!$H10</f>
        <v>0.20664324677396601</v>
      </c>
      <c r="F9" s="162">
        <f>JP!C12/ASG_Total!$H10</f>
        <v>6.4875708530855933E-3</v>
      </c>
      <c r="G9" s="162">
        <f>ASG_Total!G10/ASG_Total!$H10</f>
        <v>8.6266772778060916E-3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0.67678107276580968</v>
      </c>
      <c r="C10" s="165">
        <f>ASG_Total!D11/ASG_Total!$H11</f>
        <v>1.8225798630498821E-2</v>
      </c>
      <c r="D10" s="165">
        <f>ASG_Total!E11/ASG_Total!$H11</f>
        <v>0.12240161163648793</v>
      </c>
      <c r="E10" s="165">
        <f>JP!B13/ASG_Total!$H11</f>
        <v>0.14020997140500155</v>
      </c>
      <c r="F10" s="165">
        <f>JP!C13/ASG_Total!$H11</f>
        <v>4.5129102217144668E-2</v>
      </c>
      <c r="G10" s="165">
        <f>ASG_Total!G11/ASG_Total!$H11</f>
        <v>-2.7475566549427857E-3</v>
      </c>
      <c r="H10" s="166">
        <f t="shared" si="0"/>
        <v>0.99999999999999989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0.68543336897128804</v>
      </c>
      <c r="C11" s="162">
        <f>ASG_Total!D12/ASG_Total!$H12</f>
        <v>2.9515444936611634E-2</v>
      </c>
      <c r="D11" s="162">
        <f>ASG_Total!E12/ASG_Total!$H12</f>
        <v>8.5258465028099209E-2</v>
      </c>
      <c r="E11" s="162">
        <f>JP!B14/ASG_Total!$H12</f>
        <v>0.17245849391667484</v>
      </c>
      <c r="F11" s="162">
        <f>JP!C14/ASG_Total!$H12</f>
        <v>2.0950299304243362E-2</v>
      </c>
      <c r="G11" s="162">
        <f>ASG_Total!G12/ASG_Total!$H12</f>
        <v>6.3839278430829786E-3</v>
      </c>
      <c r="H11" s="163">
        <f t="shared" si="0"/>
        <v>1.0000000000000002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0.70383201671061313</v>
      </c>
      <c r="C12" s="165">
        <f>ASG_Total!D13/ASG_Total!$H13</f>
        <v>1.3954363862500641E-2</v>
      </c>
      <c r="D12" s="165">
        <f>ASG_Total!E13/ASG_Total!$H13</f>
        <v>0.15538281483419356</v>
      </c>
      <c r="E12" s="165">
        <f>JP!B15/ASG_Total!$H13</f>
        <v>0.11122098180746286</v>
      </c>
      <c r="F12" s="165">
        <f>JP!C15/ASG_Total!$H13</f>
        <v>1.2155977388588989E-2</v>
      </c>
      <c r="G12" s="165">
        <f>ASG_Total!G13/ASG_Total!$H13</f>
        <v>3.45384539664086E-3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0.67386082481068565</v>
      </c>
      <c r="C13" s="162">
        <f>ASG_Total!D14/ASG_Total!$H14</f>
        <v>3.0777026216182505E-2</v>
      </c>
      <c r="D13" s="162">
        <f>ASG_Total!E14/ASG_Total!$H14</f>
        <v>9.1009278429846949E-2</v>
      </c>
      <c r="E13" s="162">
        <f>JP!B16/ASG_Total!$H14</f>
        <v>0.15609761833091859</v>
      </c>
      <c r="F13" s="162">
        <f>JP!C16/ASG_Total!$H14</f>
        <v>4.5442843894724763E-2</v>
      </c>
      <c r="G13" s="162">
        <f>ASG_Total!G14/ASG_Total!$H14</f>
        <v>2.8124083176415261E-3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0.4872526956281954</v>
      </c>
      <c r="C14" s="165">
        <f>ASG_Total!D15/ASG_Total!$H15</f>
        <v>1.9201398824289236E-2</v>
      </c>
      <c r="D14" s="165">
        <f>ASG_Total!E15/ASG_Total!$H15</f>
        <v>5.7142552293241937E-2</v>
      </c>
      <c r="E14" s="165">
        <f>JP!B17/ASG_Total!$H15</f>
        <v>0.20958598252423119</v>
      </c>
      <c r="F14" s="165">
        <f>JP!C17/ASG_Total!$H15</f>
        <v>0.2271237440084348</v>
      </c>
      <c r="G14" s="165">
        <f>ASG_Total!G15/ASG_Total!$H15</f>
        <v>-3.0637327839262734E-4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0.71389537818662452</v>
      </c>
      <c r="C15" s="162">
        <f>ASG_Total!D16/ASG_Total!$H16</f>
        <v>2.996624852195429E-2</v>
      </c>
      <c r="D15" s="162">
        <f>ASG_Total!E16/ASG_Total!$H16</f>
        <v>5.0139583711719393E-2</v>
      </c>
      <c r="E15" s="162">
        <f>JP!B18/ASG_Total!$H16</f>
        <v>0.18244656456949834</v>
      </c>
      <c r="F15" s="162">
        <f>JP!C18/ASG_Total!$H16</f>
        <v>2.6764548612014598E-2</v>
      </c>
      <c r="G15" s="162">
        <f>ASG_Total!G16/ASG_Total!$H16</f>
        <v>-3.2123236018111092E-3</v>
      </c>
      <c r="H15" s="163">
        <f t="shared" si="0"/>
        <v>1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0.6940083931176505</v>
      </c>
      <c r="C16" s="165">
        <f>ASG_Total!D17/ASG_Total!$H17</f>
        <v>2.2188022281063174E-2</v>
      </c>
      <c r="D16" s="165">
        <f>ASG_Total!E17/ASG_Total!$H17</f>
        <v>4.2832788514604862E-2</v>
      </c>
      <c r="E16" s="165">
        <f>JP!B19/ASG_Total!$H17</f>
        <v>0.23527059645559098</v>
      </c>
      <c r="F16" s="165">
        <f>JP!C19/ASG_Total!$H17</f>
        <v>4.6880864521164868E-3</v>
      </c>
      <c r="G16" s="165">
        <f>ASG_Total!G17/ASG_Total!$H17</f>
        <v>1.0121131789740515E-3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0.43932495932525989</v>
      </c>
      <c r="C17" s="162">
        <f>ASG_Total!D18/ASG_Total!$H18</f>
        <v>7.4448760330271049E-2</v>
      </c>
      <c r="D17" s="162">
        <f>ASG_Total!E18/ASG_Total!$H18</f>
        <v>5.8406881691525477E-2</v>
      </c>
      <c r="E17" s="162">
        <f>JP!B20/ASG_Total!$H18</f>
        <v>0.20836014513943399</v>
      </c>
      <c r="F17" s="162">
        <f>JP!C20/ASG_Total!$H18</f>
        <v>0.22242947687137482</v>
      </c>
      <c r="G17" s="162">
        <f>ASG_Total!G18/ASG_Total!$H18</f>
        <v>-2.970223357865166E-3</v>
      </c>
      <c r="H17" s="163">
        <f t="shared" si="0"/>
        <v>1.0000000000000002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0.74824774665506366</v>
      </c>
      <c r="C18" s="165">
        <f>ASG_Total!D19/ASG_Total!$H19</f>
        <v>4.5790379391347794E-2</v>
      </c>
      <c r="D18" s="165">
        <f>ASG_Total!E19/ASG_Total!$H19</f>
        <v>5.24183739923701E-2</v>
      </c>
      <c r="E18" s="165">
        <f>JP!B21/ASG_Total!$H19</f>
        <v>0.14717929606480684</v>
      </c>
      <c r="F18" s="165">
        <f>JP!C21/ASG_Total!$H19</f>
        <v>1.1205854940772706E-2</v>
      </c>
      <c r="G18" s="165">
        <f>ASG_Total!G19/ASG_Total!$H19</f>
        <v>-4.8416510443610797E-3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0.52682450944529469</v>
      </c>
      <c r="C19" s="162">
        <f>ASG_Total!D20/ASG_Total!$H20</f>
        <v>5.7157435574770515E-2</v>
      </c>
      <c r="D19" s="162">
        <f>ASG_Total!E20/ASG_Total!$H20</f>
        <v>5.3975552739241282E-2</v>
      </c>
      <c r="E19" s="162">
        <f>JP!B22/ASG_Total!$H20</f>
        <v>0.22862011650370859</v>
      </c>
      <c r="F19" s="162">
        <f>JP!C22/ASG_Total!$H20</f>
        <v>0.1328106469215726</v>
      </c>
      <c r="G19" s="162">
        <f>ASG_Total!G20/ASG_Total!$H20</f>
        <v>6.1173881541234985E-4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0.69304893920326471</v>
      </c>
      <c r="C20" s="165">
        <f>ASG_Total!D21/ASG_Total!$H21</f>
        <v>2.7344408953756918E-2</v>
      </c>
      <c r="D20" s="165">
        <f>ASG_Total!E21/ASG_Total!$H21</f>
        <v>0.10012293309656073</v>
      </c>
      <c r="E20" s="165">
        <f>JP!B23/ASG_Total!$H21</f>
        <v>0.17559525143408791</v>
      </c>
      <c r="F20" s="165">
        <f>JP!C23/ASG_Total!$H21</f>
        <v>6.4116747416533846E-3</v>
      </c>
      <c r="G20" s="165">
        <f>ASG_Total!G21/ASG_Total!$H21</f>
        <v>-2.5232074293236673E-3</v>
      </c>
      <c r="H20" s="166">
        <f t="shared" si="0"/>
        <v>1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0.69903340196037023</v>
      </c>
      <c r="C21" s="162">
        <f>ASG_Total!D22/ASG_Total!$H22</f>
        <v>1.9979931488238747E-2</v>
      </c>
      <c r="D21" s="162">
        <f>ASG_Total!E22/ASG_Total!$H22</f>
        <v>0.10352695365666535</v>
      </c>
      <c r="E21" s="162">
        <f>JP!B24/ASG_Total!$H22</f>
        <v>0.16202887168369248</v>
      </c>
      <c r="F21" s="162">
        <f>JP!C24/ASG_Total!$H22</f>
        <v>1.4096107187480757E-2</v>
      </c>
      <c r="G21" s="162">
        <f>ASG_Total!G22/ASG_Total!$H22</f>
        <v>1.3347340235525496E-3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0.62874262598678787</v>
      </c>
      <c r="C22" s="165">
        <f>ASG_Total!D23/ASG_Total!$H23</f>
        <v>3.9256147751895704E-2</v>
      </c>
      <c r="D22" s="165">
        <f>ASG_Total!E23/ASG_Total!$H23</f>
        <v>8.2500159620106969E-2</v>
      </c>
      <c r="E22" s="165">
        <f>JP!B25/ASG_Total!$H23</f>
        <v>0.22767573399286092</v>
      </c>
      <c r="F22" s="165">
        <f>JP!C25/ASG_Total!$H23</f>
        <v>1.9229124210771362E-2</v>
      </c>
      <c r="G22" s="165">
        <f>ASG_Total!G23/ASG_Total!$H23</f>
        <v>2.5962084375771026E-3</v>
      </c>
      <c r="H22" s="166">
        <f t="shared" si="0"/>
        <v>0.99999999999999989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0.66602914031723981</v>
      </c>
      <c r="C23" s="162">
        <f>ASG_Total!D24/ASG_Total!$H24</f>
        <v>7.0339295268013552E-2</v>
      </c>
      <c r="D23" s="162">
        <f>ASG_Total!E24/ASG_Total!$H24</f>
        <v>0.10206280363436958</v>
      </c>
      <c r="E23" s="162">
        <f>JP!B26/ASG_Total!$H24</f>
        <v>0.14044434938433681</v>
      </c>
      <c r="F23" s="162">
        <f>JP!C26/ASG_Total!$H24</f>
        <v>7.5656100335921937E-3</v>
      </c>
      <c r="G23" s="162">
        <f>ASG_Total!G24/ASG_Total!$H24</f>
        <v>1.355880136244814E-2</v>
      </c>
      <c r="H23" s="163">
        <f t="shared" si="0"/>
        <v>1.0000000000000002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0.69218867991368294</v>
      </c>
      <c r="C24" s="165">
        <f>ASG_Total!D25/ASG_Total!$H25</f>
        <v>3.0226149582974895E-2</v>
      </c>
      <c r="D24" s="165">
        <f>ASG_Total!E25/ASG_Total!$H25</f>
        <v>6.3172711437034998E-2</v>
      </c>
      <c r="E24" s="165">
        <f>JP!B27/ASG_Total!$H25</f>
        <v>0.21005012733524805</v>
      </c>
      <c r="F24" s="165">
        <f>JP!C27/ASG_Total!$H25</f>
        <v>3.207084420834584E-3</v>
      </c>
      <c r="G24" s="165">
        <f>ASG_Total!G25/ASG_Total!$H25</f>
        <v>1.1552473102245365E-3</v>
      </c>
      <c r="H24" s="166">
        <f t="shared" si="0"/>
        <v>1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0.66898622039136524</v>
      </c>
      <c r="C25" s="162">
        <f>ASG_Total!D26/ASG_Total!$H26</f>
        <v>3.5358341461142508E-2</v>
      </c>
      <c r="D25" s="162">
        <f>ASG_Total!E26/ASG_Total!$H26</f>
        <v>7.7672500380105272E-2</v>
      </c>
      <c r="E25" s="162">
        <f>JP!B28/ASG_Total!$H26</f>
        <v>0.2156826467158573</v>
      </c>
      <c r="F25" s="162">
        <f>JP!C28/ASG_Total!$H26</f>
        <v>2.728470985216838E-3</v>
      </c>
      <c r="G25" s="162">
        <f>ASG_Total!G26/ASG_Total!$H26</f>
        <v>-4.2817993368695056E-4</v>
      </c>
      <c r="H25" s="163">
        <f t="shared" si="0"/>
        <v>1.0000000000000002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0.56687836063867003</v>
      </c>
      <c r="C26" s="165">
        <f>ASG_Total!D27/ASG_Total!$H27</f>
        <v>8.3775549499352939E-2</v>
      </c>
      <c r="D26" s="165">
        <f>ASG_Total!E27/ASG_Total!$H27</f>
        <v>4.8826503829802831E-2</v>
      </c>
      <c r="E26" s="165">
        <f>JP!B29/ASG_Total!$H27</f>
        <v>0.25460097827896039</v>
      </c>
      <c r="F26" s="165">
        <f>JP!C29/ASG_Total!$H27</f>
        <v>4.0419813305589324E-2</v>
      </c>
      <c r="G26" s="165">
        <f>ASG_Total!G27/ASG_Total!$H27</f>
        <v>5.4987944476246279E-3</v>
      </c>
      <c r="H26" s="166">
        <f t="shared" si="0"/>
        <v>1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0.44720753957939641</v>
      </c>
      <c r="C27" s="162">
        <f>ASG_Total!D28/ASG_Total!$H28</f>
        <v>2.7853528856094944E-2</v>
      </c>
      <c r="D27" s="162">
        <f>ASG_Total!E28/ASG_Total!$H28</f>
        <v>3.8987827149848733E-2</v>
      </c>
      <c r="E27" s="162">
        <f>JP!B30/ASG_Total!$H28</f>
        <v>0.4535676762888069</v>
      </c>
      <c r="F27" s="162">
        <f>JP!C30/ASG_Total!$H28</f>
        <v>2.7257239832852533E-2</v>
      </c>
      <c r="G27" s="162">
        <f>ASG_Total!G28/ASG_Total!$H28</f>
        <v>5.1261882930004566E-3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0.72474112630275156</v>
      </c>
      <c r="C28" s="165">
        <f>ASG_Total!D29/ASG_Total!$H29</f>
        <v>5.1195810996872412E-2</v>
      </c>
      <c r="D28" s="165">
        <f>ASG_Total!E29/ASG_Total!$H29</f>
        <v>7.2102855278745215E-2</v>
      </c>
      <c r="E28" s="165">
        <f>JP!B31/ASG_Total!$H29</f>
        <v>0.1379182542455315</v>
      </c>
      <c r="F28" s="165">
        <f>JP!C31/ASG_Total!$H29</f>
        <v>5.1857108431517247E-4</v>
      </c>
      <c r="G28" s="165">
        <f>ASG_Total!G29/ASG_Total!$H29</f>
        <v>1.3523382091784032E-2</v>
      </c>
      <c r="H28" s="166">
        <f t="shared" si="0"/>
        <v>0.99999999999999989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0.52314586144273012</v>
      </c>
      <c r="C29" s="162">
        <f>ASG_Total!D30/ASG_Total!$H30</f>
        <v>3.6178111915634782E-2</v>
      </c>
      <c r="D29" s="162">
        <f>ASG_Total!E30/ASG_Total!$H30</f>
        <v>3.7020242618120293E-2</v>
      </c>
      <c r="E29" s="162">
        <f>JP!B32/ASG_Total!$H30</f>
        <v>0.31386804054390188</v>
      </c>
      <c r="F29" s="162">
        <f>JP!C32/ASG_Total!$H30</f>
        <v>9.9392601025810753E-2</v>
      </c>
      <c r="G29" s="162">
        <f>ASG_Total!G30/ASG_Total!$H30</f>
        <v>-9.6048575461978435E-3</v>
      </c>
      <c r="H29" s="163">
        <f t="shared" si="0"/>
        <v>1.0000000000000002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0.57061977657672269</v>
      </c>
      <c r="C30" s="165">
        <f>ASG_Total!D31/ASG_Total!$H31</f>
        <v>0.10178483500267786</v>
      </c>
      <c r="D30" s="165">
        <f>ASG_Total!E31/ASG_Total!$H31</f>
        <v>4.5967666490260795E-2</v>
      </c>
      <c r="E30" s="165">
        <f>JP!B33/ASG_Total!$H31</f>
        <v>0.22518439918532426</v>
      </c>
      <c r="F30" s="165">
        <f>JP!C33/ASG_Total!$H31</f>
        <v>5.7213435426452429E-2</v>
      </c>
      <c r="G30" s="165">
        <f>ASG_Total!G31/ASG_Total!$H31</f>
        <v>-7.7011268143794794E-4</v>
      </c>
      <c r="H30" s="166">
        <f t="shared" si="0"/>
        <v>1.0000000000000002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0.64866827181228059</v>
      </c>
      <c r="C31" s="162">
        <f>ASG_Total!D32/ASG_Total!$H32</f>
        <v>6.2373958984859652E-2</v>
      </c>
      <c r="D31" s="162">
        <f>ASG_Total!E32/ASG_Total!$H32</f>
        <v>4.6925125385900081E-2</v>
      </c>
      <c r="E31" s="162">
        <f>JP!B34/ASG_Total!$H32</f>
        <v>0.22663437808946446</v>
      </c>
      <c r="F31" s="162">
        <f>JP!C34/ASG_Total!$H32</f>
        <v>1.0689139857315464E-2</v>
      </c>
      <c r="G31" s="162">
        <f>ASG_Total!G32/ASG_Total!$H32</f>
        <v>4.7091258701796321E-3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0.60789033306091778</v>
      </c>
      <c r="C32" s="169">
        <f>ASG_Total!D33/ASG_Total!$H33</f>
        <v>4.0494899554564659E-2</v>
      </c>
      <c r="D32" s="169">
        <f>ASG_Total!E33/ASG_Total!$H33</f>
        <v>6.4488734977400153E-2</v>
      </c>
      <c r="E32" s="169">
        <f>JP!B35/ASG_Total!$H33</f>
        <v>0.24888792484142316</v>
      </c>
      <c r="F32" s="169">
        <f>JP!C35/ASG_Total!$H33</f>
        <v>3.7642735824300097E-2</v>
      </c>
      <c r="G32" s="169">
        <f>ASG_Total!G33/ASG_Total!$H33</f>
        <v>5.9537174139398107E-4</v>
      </c>
      <c r="H32" s="170">
        <f t="shared" si="0"/>
        <v>0.99999999999999989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0.43932495932525989</v>
      </c>
      <c r="C34" s="174">
        <f t="shared" si="1"/>
        <v>1.3954363862500641E-2</v>
      </c>
      <c r="D34" s="174">
        <f t="shared" si="1"/>
        <v>3.7020242618120293E-2</v>
      </c>
      <c r="E34" s="174">
        <f t="shared" si="1"/>
        <v>0.11122098180746286</v>
      </c>
      <c r="F34" s="174">
        <f t="shared" si="1"/>
        <v>5.1857108431517247E-4</v>
      </c>
      <c r="G34" s="175">
        <f t="shared" si="1"/>
        <v>-9.6048575461978435E-3</v>
      </c>
    </row>
    <row r="35" spans="1:10">
      <c r="A35" s="188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Neuenburg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0.74824774665506366</v>
      </c>
      <c r="C37" s="174">
        <f t="shared" si="2"/>
        <v>0.10178483500267786</v>
      </c>
      <c r="D37" s="174">
        <f t="shared" si="2"/>
        <v>0.15538281483419356</v>
      </c>
      <c r="E37" s="174">
        <f t="shared" si="2"/>
        <v>0.4535676762888069</v>
      </c>
      <c r="F37" s="174">
        <f t="shared" si="2"/>
        <v>0.2271237440084348</v>
      </c>
      <c r="G37" s="175">
        <f t="shared" si="2"/>
        <v>1.355880136244814E-2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Waadt</v>
      </c>
      <c r="F38" s="176" t="str">
        <f>VLOOKUP(F37,F$6:$I$32,F$36,FALSE)</f>
        <v>Zug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2012-05-15T11:23:35Z</dcterms:modified>
</cp:coreProperties>
</file>